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ata\Loren\Docs\Water &amp; Irrigation Management\DU\Nsy\"/>
    </mc:Choice>
  </mc:AlternateContent>
  <bookViews>
    <workbookView xWindow="72" yWindow="60" windowWidth="20736" windowHeight="10080" tabRatio="821"/>
  </bookViews>
  <sheets>
    <sheet name="Instructions" sheetId="14" r:id="rId1"/>
    <sheet name="Irrigation System Information " sheetId="1" r:id="rId2"/>
    <sheet name="Catch Can Type" sheetId="12" r:id="rId3"/>
    <sheet name="Catch Can Field Worksheet" sheetId="2" r:id="rId4"/>
    <sheet name="drop down list menus" sheetId="4" state="veryHidden" r:id="rId5"/>
    <sheet name="Sheet5" sheetId="9" state="veryHidden" r:id="rId6"/>
    <sheet name="DU Calcs &quot;mL.&quot;" sheetId="11" state="hidden" r:id="rId7"/>
    <sheet name="Refs &amp; Authors" sheetId="13" r:id="rId8"/>
  </sheets>
  <definedNames>
    <definedName name="AveLQ">'DU Calcs "mL."'!$F$48</definedName>
    <definedName name="AveT">'DU Calcs "mL."'!$B$48</definedName>
    <definedName name="DU">'DU Calcs "mL."'!$C$50</definedName>
    <definedName name="PR">'DU Calcs "mL."'!$D$48</definedName>
    <definedName name="Runtime">'Catch Can Field Worksheet'!$F$6</definedName>
    <definedName name="Throat_area">'Catch Can Type'!$J$16</definedName>
    <definedName name="Zone_Kc">'Catch Can Field Worksheet'!$L$5</definedName>
  </definedNames>
  <calcPr calcId="162913"/>
</workbook>
</file>

<file path=xl/calcChain.xml><?xml version="1.0" encoding="utf-8"?>
<calcChain xmlns="http://schemas.openxmlformats.org/spreadsheetml/2006/main">
  <c r="L4" i="2" l="1"/>
  <c r="J20" i="2" l="1"/>
  <c r="D4" i="11" l="1"/>
  <c r="D5" i="11"/>
  <c r="H17" i="12"/>
  <c r="B47" i="11" l="1"/>
  <c r="C47" i="11" s="1"/>
  <c r="D47" i="11" s="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C18" i="11" s="1"/>
  <c r="B17" i="11"/>
  <c r="B16" i="11"/>
  <c r="B15" i="11"/>
  <c r="C15" i="11" s="1"/>
  <c r="B14" i="11"/>
  <c r="B13" i="11"/>
  <c r="B12" i="11"/>
  <c r="B11" i="11"/>
  <c r="B10" i="11"/>
  <c r="B9" i="11"/>
  <c r="B8" i="11"/>
  <c r="C8" i="11" s="1"/>
  <c r="D8" i="11" s="1"/>
  <c r="B48" i="11" l="1"/>
  <c r="C48" i="11" l="1"/>
  <c r="D48" i="11" s="1"/>
  <c r="C49" i="11"/>
  <c r="C51" i="11" l="1"/>
  <c r="H9" i="2"/>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P42" i="4"/>
  <c r="P44" i="4"/>
  <c r="P45" i="4"/>
  <c r="S9" i="4"/>
  <c r="S8" i="4"/>
  <c r="S7" i="4"/>
  <c r="S6" i="4"/>
  <c r="S5" i="4"/>
  <c r="S4" i="4"/>
  <c r="S3" i="4"/>
  <c r="S2" i="4" l="1"/>
  <c r="P2" i="4" l="1"/>
  <c r="P41" i="4" l="1"/>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3" i="4"/>
  <c r="C9" i="11"/>
  <c r="D9" i="11" s="1"/>
  <c r="H9" i="11" s="1"/>
  <c r="C10" i="11"/>
  <c r="D10" i="11" s="1"/>
  <c r="H10" i="11" s="1"/>
  <c r="C11" i="11"/>
  <c r="D11" i="11" s="1"/>
  <c r="H11" i="11" s="1"/>
  <c r="C12" i="11"/>
  <c r="D12" i="11" s="1"/>
  <c r="H12" i="11" s="1"/>
  <c r="C13" i="11"/>
  <c r="D13" i="11" s="1"/>
  <c r="H13" i="11" s="1"/>
  <c r="C14" i="11"/>
  <c r="D14" i="11" s="1"/>
  <c r="H14" i="11" s="1"/>
  <c r="D15" i="11"/>
  <c r="H15" i="11" s="1"/>
  <c r="C16" i="11"/>
  <c r="D16" i="11" s="1"/>
  <c r="H16" i="11" s="1"/>
  <c r="C17" i="11"/>
  <c r="D17" i="11" s="1"/>
  <c r="H17" i="11" s="1"/>
  <c r="D18" i="11"/>
  <c r="H18" i="11" s="1"/>
  <c r="C19" i="11"/>
  <c r="D19" i="11" s="1"/>
  <c r="H19" i="11" s="1"/>
  <c r="C20" i="11"/>
  <c r="D20" i="11" s="1"/>
  <c r="H20" i="11" s="1"/>
  <c r="C21" i="11"/>
  <c r="D21" i="11" s="1"/>
  <c r="H21" i="11" s="1"/>
  <c r="C22" i="11"/>
  <c r="D22" i="11" s="1"/>
  <c r="H22" i="11" s="1"/>
  <c r="C23" i="11"/>
  <c r="D23" i="11" s="1"/>
  <c r="H23" i="11" s="1"/>
  <c r="C24" i="11"/>
  <c r="D24" i="11" s="1"/>
  <c r="H24" i="11" s="1"/>
  <c r="C25" i="11"/>
  <c r="D25" i="11" s="1"/>
  <c r="H25" i="11" s="1"/>
  <c r="C26" i="11"/>
  <c r="D26" i="11" s="1"/>
  <c r="H26" i="11" s="1"/>
  <c r="C27" i="11"/>
  <c r="D27" i="11" s="1"/>
  <c r="H27" i="11" s="1"/>
  <c r="C28" i="11"/>
  <c r="D28" i="11" s="1"/>
  <c r="H28" i="11" s="1"/>
  <c r="C29" i="11"/>
  <c r="D29" i="11" s="1"/>
  <c r="H29" i="11" s="1"/>
  <c r="C30" i="11"/>
  <c r="D30" i="11" s="1"/>
  <c r="H30" i="11" s="1"/>
  <c r="C31" i="11"/>
  <c r="D31" i="11" s="1"/>
  <c r="H31" i="11" s="1"/>
  <c r="C32" i="11"/>
  <c r="D32" i="11" s="1"/>
  <c r="H32" i="11" s="1"/>
  <c r="C33" i="11"/>
  <c r="D33" i="11" s="1"/>
  <c r="H33" i="11" s="1"/>
  <c r="C34" i="11"/>
  <c r="D34" i="11" s="1"/>
  <c r="H34" i="11" s="1"/>
  <c r="C35" i="11"/>
  <c r="D35" i="11" s="1"/>
  <c r="H35" i="11" s="1"/>
  <c r="C36" i="11"/>
  <c r="D36" i="11" s="1"/>
  <c r="H36" i="11" s="1"/>
  <c r="C37" i="11"/>
  <c r="D37" i="11" s="1"/>
  <c r="H37" i="11" s="1"/>
  <c r="C38" i="11"/>
  <c r="D38" i="11" s="1"/>
  <c r="H38" i="11" s="1"/>
  <c r="C39" i="11"/>
  <c r="D39" i="11" s="1"/>
  <c r="H39" i="11" s="1"/>
  <c r="C40" i="11"/>
  <c r="D40" i="11" s="1"/>
  <c r="H40" i="11" s="1"/>
  <c r="C41" i="11"/>
  <c r="D41" i="11" s="1"/>
  <c r="H41" i="11" s="1"/>
  <c r="C42" i="11"/>
  <c r="D42" i="11" s="1"/>
  <c r="H42" i="11" s="1"/>
  <c r="C43" i="11"/>
  <c r="D43" i="11" s="1"/>
  <c r="H43" i="11" s="1"/>
  <c r="C44" i="11"/>
  <c r="D44" i="11" s="1"/>
  <c r="H44" i="11" s="1"/>
  <c r="C45" i="11"/>
  <c r="D45" i="11" s="1"/>
  <c r="H45" i="11" s="1"/>
  <c r="C46" i="11"/>
  <c r="D46" i="11" s="1"/>
  <c r="H46" i="11" s="1"/>
  <c r="H47" i="11"/>
  <c r="H8" i="11"/>
  <c r="E9" i="11" l="1"/>
  <c r="F9" i="11" s="1"/>
  <c r="E10" i="11"/>
  <c r="F10" i="11" s="1"/>
  <c r="E11" i="11"/>
  <c r="F11" i="11" s="1"/>
  <c r="E12" i="11"/>
  <c r="F12" i="11" s="1"/>
  <c r="E13" i="11"/>
  <c r="F1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E26" i="11"/>
  <c r="F26" i="11" s="1"/>
  <c r="E27" i="11"/>
  <c r="F27" i="11" s="1"/>
  <c r="E28" i="11"/>
  <c r="F28" i="11" s="1"/>
  <c r="E29" i="11"/>
  <c r="F29" i="11" s="1"/>
  <c r="E30" i="11"/>
  <c r="F30" i="11" s="1"/>
  <c r="E31" i="11"/>
  <c r="F31" i="11" s="1"/>
  <c r="E32" i="11"/>
  <c r="F32" i="11" s="1"/>
  <c r="E33" i="11"/>
  <c r="F33" i="11" s="1"/>
  <c r="E34" i="11"/>
  <c r="F34" i="11" s="1"/>
  <c r="E35" i="11"/>
  <c r="F35" i="11" s="1"/>
  <c r="E36" i="11"/>
  <c r="F36" i="11" s="1"/>
  <c r="E37" i="11"/>
  <c r="F37" i="11" s="1"/>
  <c r="E38" i="11"/>
  <c r="F38" i="11" s="1"/>
  <c r="E39" i="11"/>
  <c r="F39" i="11" s="1"/>
  <c r="E40" i="11"/>
  <c r="F40" i="11" s="1"/>
  <c r="E41" i="11"/>
  <c r="F41" i="11" s="1"/>
  <c r="E42" i="11"/>
  <c r="F42" i="11" s="1"/>
  <c r="E43" i="11"/>
  <c r="F43" i="11" s="1"/>
  <c r="E44" i="11"/>
  <c r="F44" i="11" s="1"/>
  <c r="E45" i="11"/>
  <c r="F45" i="11" s="1"/>
  <c r="E46" i="11"/>
  <c r="F46" i="11" s="1"/>
  <c r="E8" i="11"/>
  <c r="E47" i="11"/>
  <c r="F47" i="11" s="1"/>
  <c r="F8" i="11" l="1"/>
  <c r="F48" i="11" l="1"/>
  <c r="C50" i="11" s="1"/>
  <c r="H8" i="2" l="1"/>
</calcChain>
</file>

<file path=xl/sharedStrings.xml><?xml version="1.0" encoding="utf-8"?>
<sst xmlns="http://schemas.openxmlformats.org/spreadsheetml/2006/main" count="160" uniqueCount="148">
  <si>
    <t>Date:</t>
  </si>
  <si>
    <t>Controller Model:</t>
  </si>
  <si>
    <t>Diagram:</t>
  </si>
  <si>
    <t>Controller</t>
  </si>
  <si>
    <t>Inches</t>
  </si>
  <si>
    <t>Ounces</t>
  </si>
  <si>
    <t>Manually</t>
  </si>
  <si>
    <t>cm</t>
  </si>
  <si>
    <t>ml</t>
  </si>
  <si>
    <t>Valve conditions:</t>
  </si>
  <si>
    <t>Good</t>
  </si>
  <si>
    <t>Bad</t>
  </si>
  <si>
    <t>Very Good</t>
  </si>
  <si>
    <t>Average</t>
  </si>
  <si>
    <t>Very bad</t>
  </si>
  <si>
    <t>Yes</t>
  </si>
  <si>
    <t>No</t>
  </si>
  <si>
    <t>Wind(mph):</t>
  </si>
  <si>
    <t>Broken Components</t>
  </si>
  <si>
    <t>Head/Nozzles not similar</t>
  </si>
  <si>
    <t>MPR's</t>
  </si>
  <si>
    <t xml:space="preserve">Over Spray </t>
  </si>
  <si>
    <t>Spray Misdirected</t>
  </si>
  <si>
    <t>Spray blocked</t>
  </si>
  <si>
    <t>Sunken Heads</t>
  </si>
  <si>
    <t>Heads not vertical</t>
  </si>
  <si>
    <t>Heads not turning</t>
  </si>
  <si>
    <t>Container #</t>
  </si>
  <si>
    <t>Volume (ml)</t>
  </si>
  <si>
    <t>Depth (in.)</t>
  </si>
  <si>
    <t>Rank</t>
  </si>
  <si>
    <t>LowQ</t>
  </si>
  <si>
    <t>Used for Ranking</t>
  </si>
  <si>
    <t>Count</t>
  </si>
  <si>
    <t>DU</t>
  </si>
  <si>
    <t>Program #:</t>
  </si>
  <si>
    <t>Station #:</t>
  </si>
  <si>
    <t>Shrubs:</t>
  </si>
  <si>
    <t>Tag Number:</t>
  </si>
  <si>
    <t>Wiring:</t>
  </si>
  <si>
    <t>Kikuyugrass</t>
  </si>
  <si>
    <t>Bermudagrass</t>
  </si>
  <si>
    <t>Annual ryegrass</t>
  </si>
  <si>
    <t>Tall Fescue</t>
  </si>
  <si>
    <t>St. Augustine</t>
  </si>
  <si>
    <t>Kentucky bluegrass</t>
  </si>
  <si>
    <t xml:space="preserve">Perennial ryegrass </t>
  </si>
  <si>
    <t>Other- Please type below</t>
  </si>
  <si>
    <t>Precip. Rate (in./hr)</t>
  </si>
  <si>
    <t>PR (in/hr)</t>
  </si>
  <si>
    <t>Evaluator(s):</t>
  </si>
  <si>
    <t>Picture File Names:</t>
  </si>
  <si>
    <t>Unequal pressure</t>
  </si>
  <si>
    <t>Valve Model:</t>
  </si>
  <si>
    <t>Elapsed Time (Minutes):</t>
  </si>
  <si>
    <t xml:space="preserve">Catch Can Field Worksheet </t>
  </si>
  <si>
    <t>Type</t>
  </si>
  <si>
    <t xml:space="preserve">System Efficiency and Watering Schedule  </t>
  </si>
  <si>
    <t>Is valve tagged?</t>
  </si>
  <si>
    <r>
      <t xml:space="preserve">Catch can throat area (sq. in) use: </t>
    </r>
    <r>
      <rPr>
        <i/>
        <sz val="10"/>
        <rFont val="Calibri"/>
        <family val="2"/>
      </rPr>
      <t>πr</t>
    </r>
    <r>
      <rPr>
        <sz val="10"/>
        <rFont val="Calibri"/>
        <family val="2"/>
      </rPr>
      <t>2</t>
    </r>
    <r>
      <rPr>
        <sz val="10"/>
        <rFont val="Arial"/>
        <family val="2"/>
      </rPr>
      <t xml:space="preserve"> </t>
    </r>
  </si>
  <si>
    <t>Authors</t>
  </si>
  <si>
    <t>Rene Orta</t>
  </si>
  <si>
    <t>Grant Johnson</t>
  </si>
  <si>
    <t>Corey Harris</t>
  </si>
  <si>
    <t>Water Resources/Water Quality Advisor</t>
  </si>
  <si>
    <t>Director of South Coast REC and UCCE Orange</t>
  </si>
  <si>
    <t>South Coast Research &amp; Extension Center</t>
  </si>
  <si>
    <t>7601 Irvine Blvd.</t>
  </si>
  <si>
    <t>Irvine, CA 92618</t>
  </si>
  <si>
    <t>(949) 653-1814</t>
  </si>
  <si>
    <t>dlhaver@ucanr.edu</t>
  </si>
  <si>
    <t>Darren Haver, Ph.D.</t>
  </si>
  <si>
    <t>Associate Specialist in Cooperative Extension</t>
  </si>
  <si>
    <t>Department of Plant Sciences, MS6</t>
  </si>
  <si>
    <t>One Shields Avenue</t>
  </si>
  <si>
    <t>1110 Env Hort</t>
  </si>
  <si>
    <t>Davis, CA 95616-8587</t>
  </si>
  <si>
    <t>(530) 754-4135</t>
  </si>
  <si>
    <t>lroki@ucdavis.edu</t>
  </si>
  <si>
    <t>Staff Research Associates</t>
  </si>
  <si>
    <t>Lorence R. Oki, Ph.D.</t>
  </si>
  <si>
    <t>Manually / Controller</t>
  </si>
  <si>
    <t>Avg precip rate</t>
  </si>
  <si>
    <t xml:space="preserve">Measure the can diameter to verify this. </t>
  </si>
  <si>
    <t>Zone name:</t>
  </si>
  <si>
    <t xml:space="preserve">Valve turned on: </t>
  </si>
  <si>
    <t xml:space="preserve">Valve turned off: </t>
  </si>
  <si>
    <t xml:space="preserve"> am / pm</t>
  </si>
  <si>
    <t xml:space="preserve">Actual Run time:  </t>
  </si>
  <si>
    <t xml:space="preserve"> minutes</t>
  </si>
  <si>
    <t>Working pressure (psi):</t>
  </si>
  <si>
    <t xml:space="preserve">          :</t>
  </si>
  <si>
    <r>
      <t>Avg</t>
    </r>
    <r>
      <rPr>
        <vertAlign val="subscript"/>
        <sz val="10"/>
        <rFont val="Calibri"/>
        <family val="2"/>
        <scheme val="minor"/>
      </rPr>
      <t>LQ</t>
    </r>
    <r>
      <rPr>
        <sz val="10"/>
        <rFont val="Calibri"/>
        <family val="2"/>
        <scheme val="minor"/>
      </rPr>
      <t>/Avg</t>
    </r>
    <r>
      <rPr>
        <vertAlign val="subscript"/>
        <sz val="10"/>
        <rFont val="Calibri"/>
        <family val="2"/>
        <scheme val="minor"/>
      </rPr>
      <t>T</t>
    </r>
  </si>
  <si>
    <t>Pressure reguation used</t>
  </si>
  <si>
    <t>Clogged nozzle or emitter</t>
  </si>
  <si>
    <t>Wrong Pattern  (¼-½-Full)</t>
  </si>
  <si>
    <t>Determine values for each of the sections below and enter values into the fields provided.    
Note:  fields highlighted in  green must be filled out in order for other calculations in the spread sheet to work properly .</t>
  </si>
  <si>
    <t>Determine values for each of the sections below and enter values into the fields provided.
Note:  fields highlighted in  green must be filled out in order for other calculations in the spread sheet to work properly.</t>
  </si>
  <si>
    <t>Cal Poly</t>
  </si>
  <si>
    <t>Texas Aggies</t>
  </si>
  <si>
    <t>US Bureau of Reclamation</t>
  </si>
  <si>
    <t xml:space="preserve">Throat
area (sq. in) </t>
  </si>
  <si>
    <t>Tuna Can (3 ¼" dia)</t>
  </si>
  <si>
    <t xml:space="preserve">Dia of container (in.): </t>
  </si>
  <si>
    <t xml:space="preserve">Throat area (sq.in.): </t>
  </si>
  <si>
    <t>Commonly Used Catch Cans</t>
  </si>
  <si>
    <t>Catch Can Measurements (in mL)</t>
  </si>
  <si>
    <t>If catch can type is unknown, enter the diameter in the box  below in inches.  The throat area will be calculated.</t>
  </si>
  <si>
    <t>Test zone 12</t>
  </si>
  <si>
    <t>19/25/2014</t>
  </si>
  <si>
    <t>Auditor XYZ</t>
  </si>
  <si>
    <t>WaterManager X2</t>
  </si>
  <si>
    <t>Test program 12</t>
  </si>
  <si>
    <t>Use the chart below to map the sprinklers and record your catch can set up.</t>
  </si>
  <si>
    <t>Number of catch cans:</t>
  </si>
  <si>
    <t>Irrigation system Information</t>
  </si>
  <si>
    <t>Record irrigation system zone information</t>
  </si>
  <si>
    <t>Enter the throat area of the catch can used below:</t>
  </si>
  <si>
    <t>Use at least 24 catch cans and in multiples of 4.  Be sure to measure the volume in  milliliters (mL).  Measuring to the nearest 5 mL is sufficient.</t>
  </si>
  <si>
    <t>The original version of this worksheet was developed for the Orange County Parks by:</t>
  </si>
  <si>
    <t>Catch Can Type Worksheet</t>
  </si>
  <si>
    <t>Determine values below and enter values into the fields provided.    
Note:  fields highlighted in  green must be filled out in order for other calculations in the spread sheet to work properly</t>
  </si>
  <si>
    <t>Distribution Uniformity is:</t>
  </si>
  <si>
    <t>Precipitation Rate:</t>
  </si>
  <si>
    <t>in/hr</t>
  </si>
  <si>
    <t>Field 28b</t>
  </si>
  <si>
    <t>Sprinkler type:</t>
  </si>
  <si>
    <t>Aperature dia.:</t>
  </si>
  <si>
    <t>sq.in.</t>
  </si>
  <si>
    <r>
      <t xml:space="preserve">Record the length of time the valve was open in the </t>
    </r>
    <r>
      <rPr>
        <b/>
        <sz val="12"/>
        <color theme="1"/>
        <rFont val="Calibri"/>
        <family val="2"/>
        <scheme val="minor"/>
      </rPr>
      <t>Actual Run Time</t>
    </r>
    <r>
      <rPr>
        <sz val="12"/>
        <color theme="1"/>
        <rFont val="Calibri"/>
        <family val="2"/>
        <scheme val="minor"/>
      </rPr>
      <t xml:space="preserve"> box on the </t>
    </r>
    <r>
      <rPr>
        <b/>
        <sz val="12"/>
        <color theme="1"/>
        <rFont val="Calibri"/>
        <family val="2"/>
        <scheme val="minor"/>
      </rPr>
      <t>Field Worksheet</t>
    </r>
    <r>
      <rPr>
        <sz val="12"/>
        <color theme="1"/>
        <rFont val="Calibri"/>
        <family val="2"/>
        <scheme val="minor"/>
      </rPr>
      <t xml:space="preserve"> page.  You may use the space provided to record the time that the valve was opened and closed.  If have measured the wind speed, record that in the space provided.  You should NOT conduct this assessment if the wind speed exceeds 5 mph.</t>
    </r>
  </si>
  <si>
    <r>
      <t xml:space="preserve">Once the information is entered, the </t>
    </r>
    <r>
      <rPr>
        <b/>
        <sz val="12"/>
        <color theme="1"/>
        <rFont val="Calibri"/>
        <family val="2"/>
        <scheme val="minor"/>
      </rPr>
      <t>Distribution Uniformity</t>
    </r>
    <r>
      <rPr>
        <sz val="12"/>
        <color theme="1"/>
        <rFont val="Calibri"/>
        <family val="2"/>
        <scheme val="minor"/>
      </rPr>
      <t xml:space="preserve"> and the </t>
    </r>
    <r>
      <rPr>
        <b/>
        <sz val="12"/>
        <color theme="1"/>
        <rFont val="Calibri"/>
        <family val="2"/>
        <scheme val="minor"/>
      </rPr>
      <t>Precipitation Rate</t>
    </r>
    <r>
      <rPr>
        <sz val="12"/>
        <color theme="1"/>
        <rFont val="Calibri"/>
        <family val="2"/>
        <scheme val="minor"/>
      </rPr>
      <t xml:space="preserve"> of the irrigation zone is displayed in the red box on the </t>
    </r>
    <r>
      <rPr>
        <b/>
        <sz val="12"/>
        <color theme="1"/>
        <rFont val="Calibri"/>
        <family val="2"/>
        <scheme val="minor"/>
      </rPr>
      <t>Field Worksheet</t>
    </r>
    <r>
      <rPr>
        <sz val="12"/>
        <color theme="1"/>
        <rFont val="Calibri"/>
        <family val="2"/>
        <scheme val="minor"/>
      </rPr>
      <t xml:space="preserve"> page.</t>
    </r>
  </si>
  <si>
    <r>
      <t xml:space="preserve">If you would like to save the information entered into this worksheet, be sure to do a "Save As" and change the name of the file.  To print this, select: </t>
    </r>
    <r>
      <rPr>
        <b/>
        <sz val="12"/>
        <color theme="1"/>
        <rFont val="Calibri"/>
        <family val="2"/>
        <scheme val="minor"/>
      </rPr>
      <t>FILE</t>
    </r>
    <r>
      <rPr>
        <sz val="12"/>
        <color theme="1"/>
        <rFont val="Calibri"/>
        <family val="2"/>
        <scheme val="minor"/>
      </rPr>
      <t xml:space="preserve">, </t>
    </r>
    <r>
      <rPr>
        <b/>
        <sz val="12"/>
        <color theme="1"/>
        <rFont val="Calibri"/>
        <family val="2"/>
        <scheme val="minor"/>
      </rPr>
      <t>PRINT</t>
    </r>
    <r>
      <rPr>
        <sz val="12"/>
        <color theme="1"/>
        <rFont val="Calibri"/>
        <family val="2"/>
        <scheme val="minor"/>
      </rPr>
      <t xml:space="preserve">.  In the </t>
    </r>
    <r>
      <rPr>
        <b/>
        <sz val="12"/>
        <color theme="1"/>
        <rFont val="Calibri"/>
        <family val="2"/>
        <scheme val="minor"/>
      </rPr>
      <t>Print</t>
    </r>
    <r>
      <rPr>
        <sz val="12"/>
        <color theme="1"/>
        <rFont val="Calibri"/>
        <family val="2"/>
        <scheme val="minor"/>
      </rPr>
      <t xml:space="preserve"> window, the default is to </t>
    </r>
    <r>
      <rPr>
        <b/>
        <sz val="12"/>
        <color theme="1"/>
        <rFont val="Calibri"/>
        <family val="2"/>
        <scheme val="minor"/>
      </rPr>
      <t>Print the Active Sheet</t>
    </r>
    <r>
      <rPr>
        <sz val="12"/>
        <color theme="1"/>
        <rFont val="Calibri"/>
        <family val="2"/>
        <scheme val="minor"/>
      </rPr>
      <t xml:space="preserve">, but select </t>
    </r>
    <r>
      <rPr>
        <b/>
        <sz val="12"/>
        <color theme="1"/>
        <rFont val="Calibri"/>
        <family val="2"/>
        <scheme val="minor"/>
      </rPr>
      <t>Entire Workbook</t>
    </r>
    <r>
      <rPr>
        <sz val="12"/>
        <color theme="1"/>
        <rFont val="Calibri"/>
        <family val="2"/>
        <scheme val="minor"/>
      </rPr>
      <t>.</t>
    </r>
  </si>
  <si>
    <t>http://ucanr.edu/sites/UCNFA/</t>
  </si>
  <si>
    <t>Distribution Uniformity Worksheet</t>
  </si>
  <si>
    <t>Instructions for use</t>
  </si>
  <si>
    <t>Container size:</t>
  </si>
  <si>
    <t>Plant type:</t>
  </si>
  <si>
    <t>Container spacing:</t>
  </si>
  <si>
    <t>Try to collect the volume indicated below.  Do not overflow the container!</t>
  </si>
  <si>
    <t>and</t>
  </si>
  <si>
    <t xml:space="preserve">Verion 3.0 </t>
  </si>
  <si>
    <t>2017Aug15</t>
  </si>
  <si>
    <r>
      <t xml:space="preserve">Measure the volume of water in each catch can in milliliters (mL) using a graduated cylinder.  Enter these volumes into the spaces provided on the </t>
    </r>
    <r>
      <rPr>
        <b/>
        <sz val="12"/>
        <color theme="1"/>
        <rFont val="Calibri"/>
        <family val="2"/>
        <scheme val="minor"/>
      </rPr>
      <t>Field Worksheet</t>
    </r>
    <r>
      <rPr>
        <sz val="12"/>
        <color theme="1"/>
        <rFont val="Calibri"/>
        <family val="2"/>
        <scheme val="minor"/>
      </rPr>
      <t xml:space="preserve"> page.</t>
    </r>
  </si>
  <si>
    <r>
      <t xml:space="preserve">NOTE:  for this spreadsheet to work, you must enter all of the information requested in the green boxes.  Remember that you do not have to fill in all of the boxes in the </t>
    </r>
    <r>
      <rPr>
        <b/>
        <sz val="12"/>
        <color theme="1"/>
        <rFont val="Calibri"/>
        <family val="2"/>
        <scheme val="minor"/>
      </rPr>
      <t>Catch Cans Measurements</t>
    </r>
    <r>
      <rPr>
        <sz val="12"/>
        <color theme="1"/>
        <rFont val="Calibri"/>
        <family val="2"/>
        <scheme val="minor"/>
      </rPr>
      <t xml:space="preserve"> Section, but all other green boxes need to be completed.  Entering information in blue boxes is optional.</t>
    </r>
  </si>
  <si>
    <t>This worksheet was made by Loren Oki and was originally produced by Darren Haver, et al. has been provided by the University of California Nursery and Floriculture Alliance,  Loren Oki and Dave Fujino, CoDirectors.  August 15, 2017.</t>
  </si>
  <si>
    <t>Catch cans are placed in an even pattern within an irrigation zone.  It is preferred that the catch cans are placed adjacent to sprinklers and evenly between them.  Be sure to use at least 24 up to 40 catch cans in multiples of 4.  You can use the diagram provided to mark the location of the catch cans relative to the sprinklers.  This may be helpful to locate sprinklers that might need repair or attention.</t>
  </si>
  <si>
    <r>
      <t xml:space="preserve">You  will need to know the opening area of the catch cans.  If you don't, measure the diameter of the opening (in inches) and enter that number in the light blue </t>
    </r>
    <r>
      <rPr>
        <b/>
        <sz val="12"/>
        <color theme="1"/>
        <rFont val="Calibri"/>
        <family val="2"/>
        <scheme val="minor"/>
      </rPr>
      <t>Dia. Of Container</t>
    </r>
    <r>
      <rPr>
        <sz val="12"/>
        <color theme="1"/>
        <rFont val="Calibri"/>
        <family val="2"/>
        <scheme val="minor"/>
      </rPr>
      <t xml:space="preserve"> box on the </t>
    </r>
    <r>
      <rPr>
        <b/>
        <sz val="12"/>
        <color theme="1"/>
        <rFont val="Calibri"/>
        <family val="2"/>
        <scheme val="minor"/>
      </rPr>
      <t>Catch Can</t>
    </r>
    <r>
      <rPr>
        <sz val="12"/>
        <color theme="1"/>
        <rFont val="Calibri"/>
        <family val="2"/>
        <scheme val="minor"/>
      </rPr>
      <t xml:space="preserve"> page.</t>
    </r>
  </si>
  <si>
    <r>
      <t xml:space="preserve">Turn on the water to capture the targeted volume that is indicated on the </t>
    </r>
    <r>
      <rPr>
        <b/>
        <sz val="12"/>
        <color theme="1"/>
        <rFont val="Calibri"/>
        <family val="2"/>
        <scheme val="minor"/>
      </rPr>
      <t>Catch Can</t>
    </r>
    <r>
      <rPr>
        <sz val="12"/>
        <color theme="1"/>
        <rFont val="Calibri"/>
        <family val="2"/>
        <scheme val="minor"/>
      </rPr>
      <t xml:space="preserve"> page.  This volume is based on the throat area of the catch can.  Capturing more or less is okay, but do not exceed the capacity of the catch can.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</si>
</sst>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
  </numFmts>
  <fonts count="32"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8"/>
      <name val="Verdana"/>
      <family val="2"/>
    </font>
    <font>
      <sz val="12"/>
      <name val="Arial"/>
      <family val="2"/>
    </font>
    <font>
      <sz val="10"/>
      <name val="Arial"/>
      <family val="2"/>
    </font>
    <font>
      <b/>
      <u/>
      <sz val="16"/>
      <name val="Calibri"/>
      <family val="2"/>
      <scheme val="minor"/>
    </font>
    <font>
      <b/>
      <i/>
      <sz val="16"/>
      <name val="Calibri"/>
      <family val="2"/>
      <scheme val="minor"/>
    </font>
    <font>
      <sz val="11"/>
      <name val="Calibri"/>
      <family val="2"/>
      <scheme val="minor"/>
    </font>
    <font>
      <b/>
      <sz val="14"/>
      <name val="Calibri"/>
      <family val="2"/>
      <scheme val="minor"/>
    </font>
    <font>
      <sz val="11"/>
      <color theme="1"/>
      <name val="Calibri"/>
      <family val="2"/>
      <scheme val="minor"/>
    </font>
    <font>
      <b/>
      <sz val="11"/>
      <color theme="1"/>
      <name val="Calibri"/>
      <family val="2"/>
      <scheme val="minor"/>
    </font>
    <font>
      <b/>
      <sz val="11"/>
      <name val="Calibri"/>
      <family val="2"/>
      <scheme val="minor"/>
    </font>
    <font>
      <b/>
      <u/>
      <sz val="12"/>
      <name val="Arial"/>
      <family val="2"/>
    </font>
    <font>
      <b/>
      <sz val="10"/>
      <name val="Arial"/>
      <family val="2"/>
    </font>
    <font>
      <sz val="10"/>
      <color theme="1"/>
      <name val="Calibri"/>
      <family val="2"/>
      <scheme val="minor"/>
    </font>
    <font>
      <sz val="8"/>
      <name val="Calibri"/>
      <family val="2"/>
      <scheme val="minor"/>
    </font>
    <font>
      <sz val="11"/>
      <color theme="0" tint="-0.34998626667073579"/>
      <name val="Calibri"/>
      <family val="2"/>
      <scheme val="minor"/>
    </font>
    <font>
      <i/>
      <sz val="10"/>
      <color rgb="FF9C6500"/>
      <name val="Calibri"/>
      <family val="2"/>
      <scheme val="minor"/>
    </font>
    <font>
      <b/>
      <sz val="12"/>
      <color theme="1"/>
      <name val="Calibri"/>
      <family val="2"/>
      <scheme val="minor"/>
    </font>
    <font>
      <b/>
      <u/>
      <sz val="16"/>
      <color theme="1"/>
      <name val="Calibri"/>
      <family val="2"/>
      <scheme val="minor"/>
    </font>
    <font>
      <sz val="10"/>
      <color theme="0" tint="-0.14999847407452621"/>
      <name val="Calibri"/>
      <family val="2"/>
      <scheme val="minor"/>
    </font>
    <font>
      <i/>
      <sz val="10"/>
      <name val="Calibri"/>
      <family val="2"/>
    </font>
    <font>
      <sz val="10"/>
      <name val="Calibri"/>
      <family val="2"/>
    </font>
    <font>
      <sz val="10"/>
      <name val="Calibri"/>
      <family val="2"/>
      <scheme val="minor"/>
    </font>
    <font>
      <sz val="10"/>
      <color theme="1"/>
      <name val="Arial"/>
      <family val="2"/>
    </font>
    <font>
      <vertAlign val="subscript"/>
      <sz val="10"/>
      <name val="Calibri"/>
      <family val="2"/>
      <scheme val="minor"/>
    </font>
    <font>
      <sz val="11"/>
      <color rgb="FFFF0000"/>
      <name val="Calibri"/>
      <family val="2"/>
      <scheme val="minor"/>
    </font>
    <font>
      <sz val="14"/>
      <color rgb="FFFF0000"/>
      <name val="Calibri"/>
      <family val="2"/>
      <scheme val="minor"/>
    </font>
    <font>
      <sz val="12"/>
      <color theme="1"/>
      <name val="Calibri"/>
      <family val="2"/>
      <scheme val="minor"/>
    </font>
    <font>
      <sz val="14"/>
      <color theme="1"/>
      <name val="Calibri"/>
      <family val="2"/>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5" tint="0.59999389629810485"/>
        <bgColor indexed="64"/>
      </patternFill>
    </fill>
    <fill>
      <patternFill patternType="solid">
        <fgColor rgb="FFC6EFCE"/>
        <bgColor indexed="64"/>
      </patternFill>
    </fill>
    <fill>
      <patternFill patternType="solid">
        <fgColor theme="8" tint="0.59999389629810485"/>
        <bgColor indexed="64"/>
      </patternFill>
    </fill>
    <fill>
      <patternFill patternType="solid">
        <fgColor theme="0"/>
        <bgColor indexed="64"/>
      </patternFill>
    </fill>
    <fill>
      <patternFill patternType="solid">
        <fgColor rgb="FFFFEB9C"/>
        <bgColor indexed="64"/>
      </patternFill>
    </fill>
    <fill>
      <patternFill patternType="solid">
        <fgColor rgb="FFEBF6F9"/>
        <bgColor indexed="64"/>
      </patternFill>
    </fill>
    <fill>
      <patternFill patternType="solid">
        <fgColor rgb="FFCCECFF"/>
        <bgColor indexed="64"/>
      </patternFill>
    </fill>
  </fills>
  <borders count="23">
    <border>
      <left/>
      <right/>
      <top/>
      <bottom/>
      <diagonal/>
    </border>
    <border>
      <left style="thin">
        <color indexed="64"/>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9" fontId="11" fillId="0" borderId="0" applyFont="0" applyFill="0" applyBorder="0" applyAlignment="0" applyProtection="0"/>
  </cellStyleXfs>
  <cellXfs count="192">
    <xf numFmtId="0" fontId="0" fillId="0" borderId="0" xfId="0"/>
    <xf numFmtId="0" fontId="4" fillId="0" borderId="0" xfId="0" applyFont="1" applyFill="1" applyBorder="1" applyAlignment="1">
      <alignment horizontal="center" wrapText="1"/>
    </xf>
    <xf numFmtId="0" fontId="0" fillId="0" borderId="0" xfId="0" applyAlignment="1">
      <alignment wrapText="1"/>
    </xf>
    <xf numFmtId="0" fontId="6" fillId="0" borderId="0" xfId="0" applyFont="1"/>
    <xf numFmtId="0" fontId="5" fillId="0" borderId="0" xfId="0" applyFont="1" applyBorder="1" applyAlignment="1">
      <alignment horizontal="justify" vertical="top" wrapText="1"/>
    </xf>
    <xf numFmtId="0" fontId="9" fillId="0" borderId="0" xfId="0" applyFont="1"/>
    <xf numFmtId="0" fontId="9" fillId="0" borderId="0" xfId="0" applyFont="1" applyBorder="1" applyAlignment="1"/>
    <xf numFmtId="14" fontId="9" fillId="0" borderId="0" xfId="0" applyNumberFormat="1" applyFont="1"/>
    <xf numFmtId="0" fontId="9" fillId="0" borderId="0" xfId="0" applyFont="1" applyFill="1"/>
    <xf numFmtId="0" fontId="17" fillId="0" borderId="0" xfId="0" applyFont="1" applyAlignment="1">
      <alignment horizontal="right"/>
    </xf>
    <xf numFmtId="0" fontId="12" fillId="0" borderId="0" xfId="0" applyFont="1"/>
    <xf numFmtId="0" fontId="0" fillId="0" borderId="0" xfId="0" applyFont="1"/>
    <xf numFmtId="0" fontId="9" fillId="0" borderId="0" xfId="1" applyFont="1" applyFill="1" applyAlignment="1" applyProtection="1">
      <alignment horizontal="right"/>
    </xf>
    <xf numFmtId="0" fontId="6" fillId="0" borderId="2" xfId="0" applyFont="1" applyBorder="1" applyAlignment="1" applyProtection="1">
      <alignment vertical="center"/>
    </xf>
    <xf numFmtId="0" fontId="13" fillId="0" borderId="0" xfId="1" applyFont="1" applyFill="1" applyBorder="1" applyAlignment="1" applyProtection="1">
      <alignment horizontal="justify" vertical="center" wrapText="1"/>
    </xf>
    <xf numFmtId="0" fontId="6" fillId="7" borderId="2" xfId="1" applyFont="1" applyFill="1" applyBorder="1" applyAlignment="1" applyProtection="1">
      <alignment vertical="center"/>
    </xf>
    <xf numFmtId="164" fontId="6" fillId="0" borderId="2" xfId="0" applyNumberFormat="1" applyFont="1" applyBorder="1" applyAlignment="1" applyProtection="1">
      <alignment horizontal="right" vertical="center" wrapText="1"/>
    </xf>
    <xf numFmtId="0" fontId="6" fillId="7" borderId="2" xfId="1" quotePrefix="1" applyFont="1" applyFill="1" applyBorder="1" applyAlignment="1" applyProtection="1">
      <alignment vertical="center"/>
    </xf>
    <xf numFmtId="0" fontId="6" fillId="0" borderId="2" xfId="0" applyFont="1" applyBorder="1" applyAlignment="1" applyProtection="1">
      <alignment horizontal="right" vertical="center" wrapText="1"/>
    </xf>
    <xf numFmtId="0" fontId="26" fillId="0" borderId="2" xfId="0" applyFont="1" applyBorder="1" applyAlignment="1" applyProtection="1">
      <alignment vertical="center"/>
    </xf>
    <xf numFmtId="9" fontId="15" fillId="5" borderId="2" xfId="4" applyNumberFormat="1" applyFont="1" applyFill="1" applyBorder="1" applyAlignment="1" applyProtection="1">
      <alignment horizontal="center"/>
    </xf>
    <xf numFmtId="0" fontId="6" fillId="0" borderId="2" xfId="0" applyFont="1" applyBorder="1" applyAlignment="1" applyProtection="1">
      <alignment horizontal="center"/>
    </xf>
    <xf numFmtId="2" fontId="15" fillId="5" borderId="2" xfId="0" applyNumberFormat="1" applyFont="1" applyFill="1" applyBorder="1" applyAlignment="1" applyProtection="1">
      <alignment horizontal="center"/>
    </xf>
    <xf numFmtId="0" fontId="1" fillId="6" borderId="4" xfId="1" applyFill="1" applyBorder="1" applyAlignment="1" applyProtection="1">
      <alignment horizontal="center"/>
      <protection locked="0"/>
    </xf>
    <xf numFmtId="0" fontId="1" fillId="2" borderId="2" xfId="1" applyBorder="1" applyProtection="1">
      <protection locked="0"/>
    </xf>
    <xf numFmtId="0" fontId="1" fillId="2" borderId="2" xfId="1" applyBorder="1" applyAlignment="1" applyProtection="1">
      <protection locked="0"/>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20" fillId="4" borderId="0" xfId="3" applyFont="1" applyProtection="1"/>
    <xf numFmtId="0" fontId="10" fillId="4" borderId="0" xfId="3" applyFont="1" applyProtection="1"/>
    <xf numFmtId="0" fontId="19" fillId="0" borderId="0" xfId="3" applyFont="1" applyFill="1" applyAlignment="1" applyProtection="1">
      <alignment horizontal="left" vertical="center"/>
    </xf>
    <xf numFmtId="0" fontId="18" fillId="0" borderId="0" xfId="0" applyFont="1" applyAlignment="1" applyProtection="1">
      <alignment horizontal="left" vertical="center"/>
    </xf>
    <xf numFmtId="0" fontId="9" fillId="4" borderId="0" xfId="3" applyFont="1" applyBorder="1" applyAlignment="1" applyProtection="1"/>
    <xf numFmtId="0" fontId="9" fillId="0" borderId="0" xfId="0" applyFont="1" applyProtection="1"/>
    <xf numFmtId="0" fontId="9" fillId="0" borderId="0" xfId="2" applyFont="1" applyFill="1" applyBorder="1" applyProtection="1"/>
    <xf numFmtId="0" fontId="9" fillId="4" borderId="0" xfId="3" applyFont="1" applyProtection="1"/>
    <xf numFmtId="0" fontId="12" fillId="4" borderId="0" xfId="3" applyFont="1" applyProtection="1"/>
    <xf numFmtId="0" fontId="9" fillId="0" borderId="0" xfId="2" applyFont="1" applyFill="1" applyBorder="1" applyAlignment="1" applyProtection="1">
      <alignment horizontal="center"/>
    </xf>
    <xf numFmtId="0" fontId="9" fillId="0" borderId="0" xfId="2" applyFont="1" applyFill="1" applyAlignment="1" applyProtection="1">
      <alignment horizontal="center"/>
    </xf>
    <xf numFmtId="0" fontId="9" fillId="0" borderId="0" xfId="1" applyFont="1" applyFill="1" applyAlignment="1" applyProtection="1"/>
    <xf numFmtId="0" fontId="9" fillId="0" borderId="0" xfId="1" applyFont="1" applyFill="1" applyBorder="1" applyAlignment="1" applyProtection="1">
      <alignment horizontal="center"/>
    </xf>
    <xf numFmtId="0" fontId="3" fillId="4" borderId="0" xfId="3" applyProtection="1"/>
    <xf numFmtId="0" fontId="10" fillId="0" borderId="0" xfId="3" applyFont="1" applyFill="1" applyProtection="1"/>
    <xf numFmtId="0" fontId="9" fillId="0" borderId="0" xfId="3" applyFont="1" applyFill="1" applyProtection="1"/>
    <xf numFmtId="0" fontId="0" fillId="0" borderId="0" xfId="0" applyProtection="1"/>
    <xf numFmtId="0" fontId="9" fillId="0" borderId="3" xfId="0" applyFont="1" applyBorder="1" applyProtection="1"/>
    <xf numFmtId="0" fontId="21" fillId="0" borderId="0" xfId="0" applyFont="1" applyProtection="1"/>
    <xf numFmtId="0" fontId="3" fillId="4" borderId="0" xfId="3" applyAlignment="1" applyProtection="1">
      <alignment horizontal="left"/>
    </xf>
    <xf numFmtId="0" fontId="0" fillId="0" borderId="0" xfId="0" applyAlignment="1" applyProtection="1">
      <alignment wrapText="1"/>
    </xf>
    <xf numFmtId="0" fontId="5" fillId="0" borderId="0" xfId="0" applyFont="1" applyAlignment="1" applyProtection="1">
      <alignment horizontal="justify" vertical="top" wrapText="1"/>
    </xf>
    <xf numFmtId="0" fontId="6" fillId="0" borderId="0" xfId="0" applyFont="1" applyAlignment="1" applyProtection="1">
      <alignment horizontal="justify" vertical="top"/>
    </xf>
    <xf numFmtId="0" fontId="16" fillId="0" borderId="0" xfId="0" applyFont="1" applyBorder="1" applyAlignment="1" applyProtection="1">
      <alignment horizontal="right" vertical="center" wrapText="1"/>
    </xf>
    <xf numFmtId="0" fontId="12" fillId="0" borderId="0" xfId="0" applyFont="1" applyBorder="1" applyAlignment="1" applyProtection="1">
      <alignment horizontal="left" vertical="center"/>
    </xf>
    <xf numFmtId="0" fontId="16" fillId="0" borderId="0" xfId="0" applyFont="1" applyProtection="1"/>
    <xf numFmtId="0" fontId="13" fillId="8" borderId="0" xfId="1" applyFont="1" applyFill="1" applyBorder="1" applyAlignment="1" applyProtection="1">
      <alignment horizontal="justify" vertical="center" wrapText="1"/>
    </xf>
    <xf numFmtId="0" fontId="15" fillId="0" borderId="2" xfId="0" applyFont="1" applyBorder="1" applyAlignment="1" applyProtection="1">
      <alignment horizontal="right" wrapText="1"/>
    </xf>
    <xf numFmtId="0" fontId="22" fillId="0" borderId="0" xfId="0" applyFont="1" applyProtection="1"/>
    <xf numFmtId="0" fontId="16" fillId="0" borderId="0" xfId="0" applyFont="1" applyBorder="1" applyAlignment="1" applyProtection="1">
      <alignment wrapText="1"/>
    </xf>
    <xf numFmtId="9" fontId="25" fillId="0" borderId="0" xfId="4" applyFont="1" applyBorder="1" applyProtection="1"/>
    <xf numFmtId="0" fontId="5" fillId="0" borderId="0" xfId="0" applyFont="1" applyBorder="1" applyAlignment="1" applyProtection="1">
      <alignment horizontal="justify" vertical="top" wrapText="1"/>
    </xf>
    <xf numFmtId="0" fontId="16" fillId="0" borderId="0" xfId="0" applyFont="1" applyBorder="1" applyAlignment="1" applyProtection="1">
      <alignment horizontal="left"/>
    </xf>
    <xf numFmtId="0" fontId="8" fillId="0" borderId="0" xfId="0" applyFont="1" applyProtection="1"/>
    <xf numFmtId="0" fontId="9" fillId="0" borderId="0" xfId="1" applyFont="1" applyFill="1" applyAlignment="1" applyProtection="1">
      <alignment horizontal="right" vertical="top"/>
    </xf>
    <xf numFmtId="0" fontId="15" fillId="0" borderId="0" xfId="0" quotePrefix="1" applyFont="1" applyFill="1" applyBorder="1" applyAlignment="1" applyProtection="1">
      <alignment horizontal="justify" vertical="center"/>
    </xf>
    <xf numFmtId="0" fontId="9" fillId="0" borderId="0" xfId="1" applyFont="1" applyFill="1" applyBorder="1" applyAlignment="1" applyProtection="1">
      <alignment horizontal="left"/>
    </xf>
    <xf numFmtId="0" fontId="6" fillId="0" borderId="2" xfId="0" applyFont="1" applyBorder="1" applyAlignment="1" applyProtection="1">
      <alignment horizontal="center" vertical="top" wrapText="1"/>
    </xf>
    <xf numFmtId="0" fontId="15" fillId="0" borderId="2" xfId="0" applyFont="1" applyBorder="1" applyAlignment="1" applyProtection="1">
      <alignment horizontal="center" wrapText="1"/>
    </xf>
    <xf numFmtId="0" fontId="9" fillId="0" borderId="0" xfId="1" applyFont="1" applyFill="1" applyBorder="1" applyAlignment="1" applyProtection="1">
      <alignment horizontal="right"/>
    </xf>
    <xf numFmtId="0" fontId="9" fillId="0" borderId="0" xfId="0" applyFont="1" applyAlignment="1" applyProtection="1">
      <alignment horizontal="right"/>
    </xf>
    <xf numFmtId="164" fontId="6" fillId="0" borderId="2" xfId="0" quotePrefix="1" applyNumberFormat="1" applyFont="1" applyBorder="1" applyAlignment="1" applyProtection="1">
      <alignment horizontal="right" vertical="center" wrapText="1"/>
    </xf>
    <xf numFmtId="0" fontId="16" fillId="0" borderId="0" xfId="0" applyFont="1" applyAlignment="1" applyProtection="1">
      <alignment wrapText="1"/>
    </xf>
    <xf numFmtId="0" fontId="17" fillId="0" borderId="0" xfId="0" applyFont="1" applyAlignment="1">
      <alignment horizontal="center"/>
    </xf>
    <xf numFmtId="0" fontId="0" fillId="0" borderId="8" xfId="0" applyBorder="1" applyAlignment="1" applyProtection="1">
      <alignment horizontal="center"/>
    </xf>
    <xf numFmtId="0" fontId="0" fillId="0" borderId="13" xfId="0"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vertical="center"/>
    </xf>
    <xf numFmtId="0" fontId="3" fillId="9" borderId="0" xfId="3" applyFill="1" applyProtection="1"/>
    <xf numFmtId="0" fontId="16" fillId="0" borderId="0" xfId="0" applyFont="1" applyBorder="1" applyAlignment="1" applyProtection="1">
      <alignment horizontal="right" vertical="center"/>
    </xf>
    <xf numFmtId="0" fontId="0" fillId="0" borderId="0" xfId="0"/>
    <xf numFmtId="0" fontId="6" fillId="8" borderId="0" xfId="0" applyFont="1" applyFill="1" applyBorder="1" applyAlignment="1" applyProtection="1">
      <alignment horizontal="right" vertical="top"/>
    </xf>
    <xf numFmtId="0" fontId="16" fillId="8" borderId="0" xfId="0" applyFont="1" applyFill="1" applyBorder="1" applyAlignment="1" applyProtection="1">
      <alignment horizontal="left"/>
    </xf>
    <xf numFmtId="0" fontId="0" fillId="8" borderId="0" xfId="0" quotePrefix="1" applyFill="1" applyBorder="1" applyAlignment="1">
      <alignment horizontal="center"/>
    </xf>
    <xf numFmtId="0" fontId="0" fillId="8" borderId="0" xfId="0" quotePrefix="1" applyFill="1" applyBorder="1" applyAlignment="1">
      <alignment horizontal="left"/>
    </xf>
    <xf numFmtId="0" fontId="0" fillId="8" borderId="0" xfId="0" applyFill="1" applyBorder="1" applyAlignment="1" applyProtection="1">
      <alignment horizontal="center"/>
    </xf>
    <xf numFmtId="0" fontId="0" fillId="8" borderId="0" xfId="0" applyFill="1" applyBorder="1" applyProtection="1"/>
    <xf numFmtId="0" fontId="0" fillId="0" borderId="7" xfId="0" applyBorder="1"/>
    <xf numFmtId="0" fontId="0" fillId="0" borderId="0" xfId="0" applyBorder="1"/>
    <xf numFmtId="0" fontId="0" fillId="0" borderId="3" xfId="0" applyBorder="1"/>
    <xf numFmtId="0" fontId="0" fillId="0" borderId="6" xfId="0" applyBorder="1" applyAlignment="1" applyProtection="1">
      <alignment horizontal="center" vertical="center"/>
    </xf>
    <xf numFmtId="0" fontId="0" fillId="0" borderId="14" xfId="0" applyBorder="1"/>
    <xf numFmtId="0" fontId="0" fillId="0" borderId="7" xfId="0" applyBorder="1" applyAlignment="1" applyProtection="1">
      <alignment horizontal="right"/>
    </xf>
    <xf numFmtId="0" fontId="16" fillId="0" borderId="0" xfId="0" applyFont="1" applyBorder="1" applyAlignment="1" applyProtection="1">
      <alignment vertical="center" wrapText="1"/>
    </xf>
    <xf numFmtId="0" fontId="0" fillId="0" borderId="9" xfId="0" applyBorder="1"/>
    <xf numFmtId="0" fontId="0" fillId="0" borderId="6" xfId="0" applyBorder="1"/>
    <xf numFmtId="0" fontId="0" fillId="0" borderId="14" xfId="0" applyBorder="1" applyAlignment="1" applyProtection="1">
      <alignment horizontal="right"/>
    </xf>
    <xf numFmtId="0" fontId="16" fillId="0" borderId="6" xfId="0" applyFont="1" applyBorder="1" applyAlignment="1" applyProtection="1">
      <alignment vertical="center" wrapText="1"/>
    </xf>
    <xf numFmtId="0" fontId="0" fillId="0" borderId="0" xfId="0"/>
    <xf numFmtId="166" fontId="12" fillId="8" borderId="0" xfId="0" applyNumberFormat="1" applyFont="1" applyFill="1" applyBorder="1" applyAlignment="1" applyProtection="1">
      <alignment horizontal="center"/>
    </xf>
    <xf numFmtId="0" fontId="17" fillId="0" borderId="0" xfId="0" applyFont="1" applyAlignment="1" applyProtection="1">
      <alignment horizontal="center" wrapText="1"/>
    </xf>
    <xf numFmtId="0" fontId="9" fillId="0" borderId="0" xfId="0" applyFont="1" applyBorder="1" applyProtection="1"/>
    <xf numFmtId="0" fontId="0" fillId="0" borderId="0" xfId="0" applyBorder="1" applyAlignment="1" applyProtection="1">
      <alignment horizontal="left"/>
    </xf>
    <xf numFmtId="0" fontId="0" fillId="0" borderId="6" xfId="0" applyBorder="1" applyAlignment="1" applyProtection="1">
      <alignment horizontal="left"/>
      <protection locked="0"/>
    </xf>
    <xf numFmtId="0" fontId="25" fillId="0" borderId="16" xfId="0" applyFont="1" applyBorder="1" applyAlignment="1" applyProtection="1">
      <alignment wrapText="1"/>
    </xf>
    <xf numFmtId="0" fontId="25" fillId="0" borderId="15" xfId="0" applyFont="1" applyBorder="1" applyAlignment="1" applyProtection="1">
      <alignment wrapText="1"/>
    </xf>
    <xf numFmtId="0" fontId="6" fillId="0" borderId="2" xfId="0" applyFont="1" applyBorder="1" applyAlignment="1" applyProtection="1">
      <alignment wrapText="1"/>
    </xf>
    <xf numFmtId="0" fontId="13" fillId="4" borderId="0" xfId="3" applyFont="1" applyBorder="1" applyAlignment="1" applyProtection="1"/>
    <xf numFmtId="0" fontId="0" fillId="0" borderId="0" xfId="0" applyFont="1" applyProtection="1"/>
    <xf numFmtId="0" fontId="7" fillId="0" borderId="0" xfId="3" applyFont="1" applyFill="1" applyBorder="1" applyAlignment="1" applyProtection="1">
      <alignment vertical="top"/>
    </xf>
    <xf numFmtId="0" fontId="21" fillId="0" borderId="0" xfId="0" applyFont="1"/>
    <xf numFmtId="0" fontId="0" fillId="10" borderId="2" xfId="0" applyFill="1" applyBorder="1" applyAlignment="1" applyProtection="1">
      <alignment horizontal="center"/>
      <protection locked="0"/>
    </xf>
    <xf numFmtId="0" fontId="6" fillId="0" borderId="1"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16" fillId="0" borderId="0" xfId="0" applyFont="1" applyBorder="1" applyAlignment="1" applyProtection="1">
      <alignment horizontal="left" wrapText="1"/>
    </xf>
    <xf numFmtId="0" fontId="29" fillId="0" borderId="18" xfId="1" applyFont="1" applyFill="1" applyBorder="1" applyAlignment="1" applyProtection="1">
      <alignment horizontal="right"/>
    </xf>
    <xf numFmtId="0" fontId="29" fillId="0" borderId="18" xfId="1" applyFont="1" applyFill="1" applyBorder="1" applyAlignment="1" applyProtection="1">
      <alignment horizontal="left"/>
    </xf>
    <xf numFmtId="0" fontId="29" fillId="0" borderId="21" xfId="1" applyFont="1" applyFill="1" applyBorder="1" applyAlignment="1" applyProtection="1">
      <alignment horizontal="right"/>
    </xf>
    <xf numFmtId="0" fontId="29" fillId="0" borderId="21" xfId="1" quotePrefix="1" applyFont="1" applyFill="1" applyBorder="1" applyAlignment="1" applyProtection="1">
      <alignment horizontal="left"/>
    </xf>
    <xf numFmtId="2" fontId="29" fillId="0" borderId="21" xfId="1" applyNumberFormat="1" applyFont="1" applyFill="1" applyBorder="1" applyAlignment="1" applyProtection="1">
      <alignment horizontal="center"/>
    </xf>
    <xf numFmtId="2" fontId="29" fillId="0" borderId="18" xfId="1" applyNumberFormat="1" applyFont="1" applyFill="1" applyBorder="1" applyAlignment="1" applyProtection="1">
      <alignment horizontal="center"/>
    </xf>
    <xf numFmtId="165" fontId="0" fillId="8" borderId="14" xfId="0" applyNumberFormat="1" applyFill="1" applyBorder="1" applyAlignment="1" applyProtection="1">
      <alignment horizontal="center"/>
    </xf>
    <xf numFmtId="0" fontId="30" fillId="0" borderId="0" xfId="0" applyFont="1" applyBorder="1" applyAlignment="1">
      <alignment wrapText="1"/>
    </xf>
    <xf numFmtId="0" fontId="30" fillId="0" borderId="0" xfId="0" applyFont="1" applyBorder="1"/>
    <xf numFmtId="0" fontId="10" fillId="4" borderId="0" xfId="3" applyFont="1" applyBorder="1" applyAlignment="1" applyProtection="1"/>
    <xf numFmtId="0" fontId="31" fillId="0" borderId="0" xfId="0" applyFont="1" applyBorder="1"/>
    <xf numFmtId="0" fontId="9" fillId="0" borderId="4" xfId="2" applyFont="1" applyFill="1" applyBorder="1" applyAlignment="1" applyProtection="1">
      <alignment horizontal="center"/>
      <protection locked="0"/>
    </xf>
    <xf numFmtId="0" fontId="9" fillId="0" borderId="5" xfId="2" applyFont="1" applyFill="1" applyBorder="1" applyAlignment="1" applyProtection="1">
      <alignment horizontal="center"/>
      <protection locked="0"/>
    </xf>
    <xf numFmtId="0" fontId="0" fillId="0" borderId="4" xfId="0" applyBorder="1" applyAlignment="1" applyProtection="1">
      <alignment horizontal="center"/>
      <protection locked="0"/>
    </xf>
    <xf numFmtId="0" fontId="9" fillId="0" borderId="0" xfId="3" applyFont="1" applyFill="1" applyBorder="1" applyAlignment="1" applyProtection="1">
      <alignment horizontal="left" vertical="center" wrapText="1"/>
    </xf>
    <xf numFmtId="0" fontId="20" fillId="0" borderId="10" xfId="0" applyFont="1" applyBorder="1" applyAlignment="1" applyProtection="1">
      <alignment horizontal="center"/>
    </xf>
    <xf numFmtId="0" fontId="20" fillId="0" borderId="11" xfId="0" applyFont="1" applyBorder="1" applyAlignment="1" applyProtection="1">
      <alignment horizontal="center"/>
    </xf>
    <xf numFmtId="0" fontId="0" fillId="0" borderId="3" xfId="0" applyBorder="1" applyAlignment="1" applyProtection="1">
      <alignment horizontal="center"/>
    </xf>
    <xf numFmtId="0" fontId="0" fillId="0" borderId="9" xfId="0" applyBorder="1" applyAlignment="1" applyProtection="1">
      <alignment horizontal="center"/>
    </xf>
    <xf numFmtId="0" fontId="0" fillId="0" borderId="3" xfId="0" applyBorder="1" applyAlignment="1" applyProtection="1">
      <alignment horizontal="center" vertical="center"/>
    </xf>
    <xf numFmtId="0" fontId="0" fillId="0" borderId="9" xfId="0" applyBorder="1" applyAlignment="1" applyProtection="1">
      <alignment horizontal="center" vertical="center"/>
    </xf>
    <xf numFmtId="0" fontId="12" fillId="0" borderId="11" xfId="0" applyFont="1" applyBorder="1" applyAlignment="1" applyProtection="1">
      <alignment horizontal="center" wrapText="1"/>
    </xf>
    <xf numFmtId="0" fontId="12" fillId="0" borderId="12" xfId="0" applyFont="1" applyBorder="1" applyAlignment="1" applyProtection="1">
      <alignment horizontal="center" wrapText="1"/>
    </xf>
    <xf numFmtId="0" fontId="0" fillId="0" borderId="0"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6" xfId="0" applyBorder="1" applyAlignment="1" applyProtection="1">
      <alignment horizontal="center" vertical="center" wrapText="1"/>
    </xf>
    <xf numFmtId="0" fontId="1" fillId="2" borderId="13" xfId="1" applyBorder="1" applyAlignment="1" applyProtection="1">
      <alignment horizontal="center"/>
      <protection locked="0"/>
    </xf>
    <xf numFmtId="0" fontId="1" fillId="2" borderId="14" xfId="1" applyBorder="1" applyAlignment="1" applyProtection="1">
      <alignment horizontal="center"/>
      <protection locked="0"/>
    </xf>
    <xf numFmtId="0" fontId="0" fillId="0" borderId="8" xfId="0" applyBorder="1" applyAlignment="1" applyProtection="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6" fillId="0" borderId="8"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0" fillId="0" borderId="8"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0" xfId="0" applyBorder="1" applyAlignment="1" applyProtection="1">
      <alignment horizontal="left" vertical="top" wrapText="1"/>
    </xf>
    <xf numFmtId="0" fontId="15" fillId="0" borderId="0" xfId="0" quotePrefix="1" applyFont="1" applyFill="1" applyBorder="1" applyAlignment="1" applyProtection="1">
      <alignment horizontal="left" wrapText="1"/>
    </xf>
    <xf numFmtId="0" fontId="25" fillId="0" borderId="0" xfId="3" applyFont="1" applyFill="1" applyBorder="1" applyAlignment="1" applyProtection="1">
      <alignment horizontal="left" vertical="top" wrapText="1"/>
    </xf>
    <xf numFmtId="0" fontId="9" fillId="0" borderId="0" xfId="0" applyFont="1" applyAlignment="1" applyProtection="1">
      <alignment horizontal="center" vertical="top" wrapText="1"/>
    </xf>
    <xf numFmtId="0" fontId="6" fillId="8" borderId="0" xfId="0" applyFont="1" applyFill="1" applyBorder="1" applyAlignment="1" applyProtection="1">
      <alignment horizontal="right" vertical="top" wrapText="1"/>
    </xf>
    <xf numFmtId="0" fontId="6" fillId="0" borderId="1" xfId="0" applyFont="1" applyBorder="1" applyAlignment="1" applyProtection="1">
      <alignment horizontal="right" vertical="center" wrapText="1"/>
    </xf>
    <xf numFmtId="0" fontId="6" fillId="0" borderId="7" xfId="0" applyFont="1" applyBorder="1" applyAlignment="1" applyProtection="1">
      <alignment horizontal="right" vertical="center" wrapText="1"/>
    </xf>
    <xf numFmtId="0" fontId="6" fillId="0" borderId="1" xfId="0" applyFont="1" applyBorder="1" applyAlignment="1" applyProtection="1">
      <alignment horizontal="right" vertical="top" wrapText="1"/>
    </xf>
    <xf numFmtId="0" fontId="6" fillId="0" borderId="7" xfId="0" applyFont="1" applyBorder="1" applyAlignment="1" applyProtection="1">
      <alignment horizontal="right" vertical="top" wrapText="1"/>
    </xf>
    <xf numFmtId="0" fontId="16" fillId="0" borderId="1" xfId="0" applyFont="1" applyBorder="1" applyAlignment="1" applyProtection="1">
      <alignment horizontal="left" wrapText="1"/>
    </xf>
    <xf numFmtId="0" fontId="16" fillId="0" borderId="0" xfId="0" applyFont="1" applyBorder="1" applyAlignment="1" applyProtection="1">
      <alignment horizontal="left" wrapText="1"/>
    </xf>
    <xf numFmtId="0" fontId="7" fillId="0" borderId="0" xfId="0" applyFont="1" applyAlignment="1" applyProtection="1">
      <alignment horizontal="left" vertical="center"/>
    </xf>
    <xf numFmtId="0" fontId="14" fillId="0" borderId="0" xfId="0" applyFont="1" applyAlignment="1" applyProtection="1">
      <alignment horizontal="left" vertical="center"/>
    </xf>
    <xf numFmtId="0" fontId="6" fillId="0" borderId="0" xfId="0" applyFont="1" applyBorder="1" applyAlignment="1" applyProtection="1">
      <alignment horizontal="right" vertical="center" wrapText="1"/>
    </xf>
    <xf numFmtId="0" fontId="25" fillId="0" borderId="10" xfId="3" applyFont="1" applyFill="1" applyBorder="1" applyAlignment="1" applyProtection="1">
      <alignment horizontal="left" vertical="center" wrapText="1"/>
    </xf>
    <xf numFmtId="0" fontId="25" fillId="0" borderId="11" xfId="3" applyFont="1" applyFill="1" applyBorder="1" applyAlignment="1" applyProtection="1">
      <alignment horizontal="left" vertical="center" wrapText="1"/>
    </xf>
    <xf numFmtId="0" fontId="25" fillId="0" borderId="12" xfId="3" applyFont="1" applyFill="1" applyBorder="1" applyAlignment="1" applyProtection="1">
      <alignment horizontal="left" vertical="center" wrapText="1"/>
    </xf>
    <xf numFmtId="0" fontId="6" fillId="0" borderId="8" xfId="0" applyFont="1" applyBorder="1" applyAlignment="1" applyProtection="1">
      <alignment horizontal="right" vertical="top" wrapText="1"/>
    </xf>
    <xf numFmtId="0" fontId="6" fillId="0" borderId="9" xfId="0" applyFont="1" applyBorder="1" applyAlignment="1" applyProtection="1">
      <alignment horizontal="right" vertical="top" wrapText="1"/>
    </xf>
    <xf numFmtId="0" fontId="9" fillId="0" borderId="0" xfId="1" applyFont="1" applyFill="1" applyAlignment="1" applyProtection="1">
      <alignment horizontal="right" wrapText="1"/>
    </xf>
    <xf numFmtId="0" fontId="9" fillId="0" borderId="0" xfId="1" applyFont="1" applyFill="1" applyAlignment="1" applyProtection="1">
      <alignment horizontal="right" wrapText="1"/>
      <protection locked="0"/>
    </xf>
    <xf numFmtId="0" fontId="9" fillId="0" borderId="0" xfId="1" applyFont="1" applyFill="1" applyAlignment="1" applyProtection="1">
      <alignment horizontal="right" wrapText="1"/>
      <protection locked="0"/>
    </xf>
    <xf numFmtId="0" fontId="0" fillId="0" borderId="0" xfId="0" applyAlignment="1" applyProtection="1">
      <alignment horizontal="right" wrapText="1"/>
      <protection locked="0"/>
    </xf>
    <xf numFmtId="0" fontId="9" fillId="11" borderId="4" xfId="1" applyFont="1" applyFill="1" applyBorder="1" applyAlignment="1" applyProtection="1">
      <alignment horizontal="left"/>
      <protection locked="0"/>
    </xf>
    <xf numFmtId="0" fontId="9" fillId="11" borderId="4" xfId="2" applyFont="1" applyFill="1" applyBorder="1" applyAlignment="1" applyProtection="1">
      <alignment horizontal="center"/>
      <protection locked="0"/>
    </xf>
    <xf numFmtId="0" fontId="9" fillId="0" borderId="4" xfId="2" applyFont="1" applyFill="1" applyBorder="1" applyAlignment="1" applyProtection="1">
      <alignment horizontal="center"/>
    </xf>
    <xf numFmtId="0" fontId="9" fillId="0" borderId="0" xfId="2" applyFont="1" applyFill="1" applyBorder="1" applyAlignment="1" applyProtection="1"/>
    <xf numFmtId="0" fontId="9" fillId="0" borderId="0" xfId="0" applyFont="1" applyAlignment="1" applyProtection="1"/>
    <xf numFmtId="0" fontId="28" fillId="0" borderId="17" xfId="0" applyFont="1" applyFill="1" applyBorder="1" applyAlignment="1" applyProtection="1"/>
    <xf numFmtId="0" fontId="28" fillId="0" borderId="18" xfId="0" applyFont="1" applyFill="1" applyBorder="1" applyProtection="1"/>
    <xf numFmtId="0" fontId="28" fillId="0" borderId="18" xfId="0" applyFont="1" applyFill="1" applyBorder="1" applyAlignment="1" applyProtection="1"/>
    <xf numFmtId="0" fontId="28" fillId="0" borderId="19" xfId="0" applyFont="1" applyFill="1" applyBorder="1" applyProtection="1"/>
    <xf numFmtId="0" fontId="28" fillId="0" borderId="20" xfId="0" applyFont="1" applyFill="1" applyBorder="1" applyAlignment="1" applyProtection="1"/>
    <xf numFmtId="0" fontId="28" fillId="0" borderId="21" xfId="0" applyFont="1" applyFill="1" applyBorder="1" applyProtection="1"/>
    <xf numFmtId="0" fontId="28" fillId="0" borderId="21" xfId="0" applyFont="1" applyFill="1" applyBorder="1" applyAlignment="1" applyProtection="1"/>
    <xf numFmtId="0" fontId="28" fillId="0" borderId="22" xfId="0" applyFont="1" applyFill="1" applyBorder="1" applyProtection="1"/>
    <xf numFmtId="0" fontId="9" fillId="0" borderId="0" xfId="0" applyFont="1" applyAlignment="1" applyProtection="1">
      <alignment wrapText="1"/>
    </xf>
    <xf numFmtId="0" fontId="9" fillId="0" borderId="0" xfId="0" applyFont="1" applyAlignment="1" applyProtection="1">
      <alignment horizontal="center" wrapText="1"/>
    </xf>
  </cellXfs>
  <cellStyles count="5">
    <cellStyle name="Bad" xfId="2" builtinId="27"/>
    <cellStyle name="Good" xfId="1" builtinId="26"/>
    <cellStyle name="Neutral" xfId="3" builtinId="28"/>
    <cellStyle name="Normal" xfId="0" builtinId="0"/>
    <cellStyle name="Percent" xfId="4" builtinId="5"/>
  </cellStyles>
  <dxfs count="0"/>
  <tableStyles count="0" defaultTableStyle="TableStyleMedium2" defaultPivotStyle="PivotStyleLight16"/>
  <colors>
    <mruColors>
      <color rgb="FFCCECFF"/>
      <color rgb="FFEBF6F9"/>
      <color rgb="FFC6EFCE"/>
      <color rgb="FFE6B8B7"/>
      <color rgb="FFFFEB9C"/>
      <color rgb="FFDCAA9C"/>
      <color rgb="FFDCB39C"/>
      <color rgb="FFC5C2BF"/>
      <color rgb="FFBDBCB3"/>
      <color rgb="FFCEB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7" Type="http://schemas.openxmlformats.org/officeDocument/2006/relationships/image" Target="../media/image2.gif"/><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png"/><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4511242</xdr:colOff>
      <xdr:row>2</xdr:row>
      <xdr:rowOff>180975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511242" cy="546735"/>
        </a:xfrm>
        <a:prstGeom prst="rect">
          <a:avLst/>
        </a:prstGeom>
      </xdr:spPr>
    </xdr:pic>
    <xdr:clientData/>
  </xdr:twoCellAnchor>
  <xdr:twoCellAnchor editAs="oneCell">
    <xdr:from>
      <xdr:col>0</xdr:col>
      <xdr:colOff>4686300</xdr:colOff>
      <xdr:row>0</xdr:row>
      <xdr:rowOff>121920</xdr:rowOff>
    </xdr:from>
    <xdr:to>
      <xdr:col>0</xdr:col>
      <xdr:colOff>6098144</xdr:colOff>
      <xdr:row>2</xdr:row>
      <xdr:rowOff>102870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86300" y="121920"/>
          <a:ext cx="1411844" cy="3467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788293</xdr:colOff>
      <xdr:row>0</xdr:row>
      <xdr:rowOff>580158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682960" cy="580158"/>
        </a:xfrm>
        <a:prstGeom prst="rect">
          <a:avLst/>
        </a:prstGeom>
      </xdr:spPr>
    </xdr:pic>
    <xdr:clientData/>
  </xdr:twoCellAnchor>
  <xdr:twoCellAnchor editAs="oneCell">
    <xdr:from>
      <xdr:col>5</xdr:col>
      <xdr:colOff>218881</xdr:colOff>
      <xdr:row>0</xdr:row>
      <xdr:rowOff>180109</xdr:rowOff>
    </xdr:from>
    <xdr:to>
      <xdr:col>6</xdr:col>
      <xdr:colOff>470475</xdr:colOff>
      <xdr:row>0</xdr:row>
      <xdr:rowOff>493865</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7214" y="180109"/>
          <a:ext cx="1225261" cy="313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160866</xdr:colOff>
      <xdr:row>4</xdr:row>
      <xdr:rowOff>8467</xdr:rowOff>
    </xdr:from>
    <xdr:to>
      <xdr:col>11</xdr:col>
      <xdr:colOff>465666</xdr:colOff>
      <xdr:row>10</xdr:row>
      <xdr:rowOff>135467</xdr:rowOff>
    </xdr:to>
    <xdr:sp macro="" textlink="">
      <xdr:nvSpPr>
        <xdr:cNvPr id="12" name="TextBox 11"/>
        <xdr:cNvSpPr txBox="1"/>
      </xdr:nvSpPr>
      <xdr:spPr>
        <a:xfrm>
          <a:off x="4969933" y="1176867"/>
          <a:ext cx="2108200" cy="14478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200"/>
            <a:t>Note:  When using an ungraduated</a:t>
          </a:r>
          <a:r>
            <a:rPr lang="en-US" sz="1200" baseline="0"/>
            <a:t> container,  you MUST measure the volume of each container in milliliters (mL).  </a:t>
          </a:r>
          <a:r>
            <a:rPr lang="en-US" sz="1200" b="1" baseline="0"/>
            <a:t>All of the containers must be identical</a:t>
          </a:r>
          <a:r>
            <a:rPr lang="en-US" sz="1200" baseline="0"/>
            <a:t>.</a:t>
          </a:r>
          <a:endParaRPr lang="en-US" sz="1200"/>
        </a:p>
      </xdr:txBody>
    </xdr:sp>
    <xdr:clientData/>
  </xdr:twoCellAnchor>
  <xdr:twoCellAnchor editAs="oneCell">
    <xdr:from>
      <xdr:col>1</xdr:col>
      <xdr:colOff>218036</xdr:colOff>
      <xdr:row>5</xdr:row>
      <xdr:rowOff>66675</xdr:rowOff>
    </xdr:from>
    <xdr:to>
      <xdr:col>2</xdr:col>
      <xdr:colOff>134216</xdr:colOff>
      <xdr:row>8</xdr:row>
      <xdr:rowOff>100042</xdr:rowOff>
    </xdr:to>
    <xdr:pic>
      <xdr:nvPicPr>
        <xdr:cNvPr id="14"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8111" y="3238500"/>
          <a:ext cx="516255" cy="604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372688</xdr:colOff>
      <xdr:row>9</xdr:row>
      <xdr:rowOff>119322</xdr:rowOff>
    </xdr:from>
    <xdr:to>
      <xdr:col>2</xdr:col>
      <xdr:colOff>243321</xdr:colOff>
      <xdr:row>12</xdr:row>
      <xdr:rowOff>99345</xdr:rowOff>
    </xdr:to>
    <xdr:pic>
      <xdr:nvPicPr>
        <xdr:cNvPr id="15"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2763" y="4053147"/>
          <a:ext cx="470708" cy="551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343247</xdr:colOff>
      <xdr:row>13</xdr:row>
      <xdr:rowOff>41910</xdr:rowOff>
    </xdr:from>
    <xdr:to>
      <xdr:col>2</xdr:col>
      <xdr:colOff>253796</xdr:colOff>
      <xdr:row>16</xdr:row>
      <xdr:rowOff>173701</xdr:rowOff>
    </xdr:to>
    <xdr:pic>
      <xdr:nvPicPr>
        <xdr:cNvPr id="16" name="Picture 1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3322" y="4737735"/>
          <a:ext cx="510624" cy="703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560438</xdr:colOff>
      <xdr:row>11</xdr:row>
      <xdr:rowOff>9525</xdr:rowOff>
    </xdr:from>
    <xdr:to>
      <xdr:col>7</xdr:col>
      <xdr:colOff>595144</xdr:colOff>
      <xdr:row>14</xdr:row>
      <xdr:rowOff>67735</xdr:rowOff>
    </xdr:to>
    <xdr:pic>
      <xdr:nvPicPr>
        <xdr:cNvPr id="17" name="Picture 2" descr="http://blog.sysomos.com/wp-content/uploads/2010/05/question-mark.jpg"/>
        <xdr:cNvPicPr>
          <a:picLocks noChangeAspect="1" noChangeArrowheads="1"/>
        </xdr:cNvPicPr>
      </xdr:nvPicPr>
      <xdr:blipFill>
        <a:blip xmlns:r="http://schemas.openxmlformats.org/officeDocument/2006/relationships" r:embed="rId4" cstate="print"/>
        <a:srcRect/>
        <a:stretch>
          <a:fillRect/>
        </a:stretch>
      </xdr:blipFill>
      <xdr:spPr bwMode="auto">
        <a:xfrm>
          <a:off x="4167238" y="2693458"/>
          <a:ext cx="635839" cy="642410"/>
        </a:xfrm>
        <a:prstGeom prst="rect">
          <a:avLst/>
        </a:prstGeom>
        <a:noFill/>
      </xdr:spPr>
    </xdr:pic>
    <xdr:clientData/>
  </xdr:twoCellAnchor>
  <xdr:twoCellAnchor>
    <xdr:from>
      <xdr:col>6</xdr:col>
      <xdr:colOff>237610</xdr:colOff>
      <xdr:row>6</xdr:row>
      <xdr:rowOff>66676</xdr:rowOff>
    </xdr:from>
    <xdr:to>
      <xdr:col>7</xdr:col>
      <xdr:colOff>381001</xdr:colOff>
      <xdr:row>9</xdr:row>
      <xdr:rowOff>66676</xdr:rowOff>
    </xdr:to>
    <xdr:grpSp>
      <xdr:nvGrpSpPr>
        <xdr:cNvPr id="18" name="Group 17"/>
        <xdr:cNvGrpSpPr/>
      </xdr:nvGrpSpPr>
      <xdr:grpSpPr>
        <a:xfrm>
          <a:off x="3844410" y="1793876"/>
          <a:ext cx="744524" cy="567267"/>
          <a:chOff x="3228460" y="7915275"/>
          <a:chExt cx="657740" cy="426720"/>
        </a:xfrm>
      </xdr:grpSpPr>
      <xdr:pic>
        <xdr:nvPicPr>
          <xdr:cNvPr id="19" name="Picture 18"/>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3787" b="14784"/>
          <a:stretch/>
        </xdr:blipFill>
        <xdr:spPr bwMode="auto">
          <a:xfrm>
            <a:off x="3228460" y="7915275"/>
            <a:ext cx="657740" cy="42672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0" name="TextBox 19"/>
          <xdr:cNvSpPr txBox="1"/>
        </xdr:nvSpPr>
        <xdr:spPr>
          <a:xfrm>
            <a:off x="3419476" y="8054578"/>
            <a:ext cx="309562" cy="6905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grpSp>
    <xdr:clientData/>
  </xdr:twoCellAnchor>
  <xdr:twoCellAnchor editAs="oneCell">
    <xdr:from>
      <xdr:col>0</xdr:col>
      <xdr:colOff>247650</xdr:colOff>
      <xdr:row>45</xdr:row>
      <xdr:rowOff>40351</xdr:rowOff>
    </xdr:from>
    <xdr:to>
      <xdr:col>7</xdr:col>
      <xdr:colOff>195100</xdr:colOff>
      <xdr:row>47</xdr:row>
      <xdr:rowOff>173700</xdr:rowOff>
    </xdr:to>
    <xdr:pic>
      <xdr:nvPicPr>
        <xdr:cNvPr id="21" name="Picture 20"/>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47650" y="9216101"/>
          <a:ext cx="4170200" cy="514349"/>
        </a:xfrm>
        <a:prstGeom prst="rect">
          <a:avLst/>
        </a:prstGeom>
      </xdr:spPr>
    </xdr:pic>
    <xdr:clientData/>
  </xdr:twoCellAnchor>
  <xdr:twoCellAnchor editAs="oneCell">
    <xdr:from>
      <xdr:col>8</xdr:col>
      <xdr:colOff>323850</xdr:colOff>
      <xdr:row>45</xdr:row>
      <xdr:rowOff>154651</xdr:rowOff>
    </xdr:from>
    <xdr:to>
      <xdr:col>10</xdr:col>
      <xdr:colOff>444362</xdr:colOff>
      <xdr:row>47</xdr:row>
      <xdr:rowOff>113039</xdr:rowOff>
    </xdr:to>
    <xdr:pic>
      <xdr:nvPicPr>
        <xdr:cNvPr id="22" name="Picture 2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149850" y="9330401"/>
          <a:ext cx="1327012" cy="3393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23</xdr:row>
      <xdr:rowOff>95248</xdr:rowOff>
    </xdr:from>
    <xdr:to>
      <xdr:col>11</xdr:col>
      <xdr:colOff>723900</xdr:colOff>
      <xdr:row>48</xdr:row>
      <xdr:rowOff>21058</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4600573"/>
          <a:ext cx="6172200" cy="4688311"/>
        </a:xfrm>
        <a:prstGeom prst="rect">
          <a:avLst/>
        </a:prstGeom>
      </xdr:spPr>
    </xdr:pic>
    <xdr:clientData/>
  </xdr:twoCellAnchor>
  <xdr:twoCellAnchor editAs="oneCell">
    <xdr:from>
      <xdr:col>0</xdr:col>
      <xdr:colOff>9525</xdr:colOff>
      <xdr:row>48</xdr:row>
      <xdr:rowOff>47625</xdr:rowOff>
    </xdr:from>
    <xdr:to>
      <xdr:col>10</xdr:col>
      <xdr:colOff>90325</xdr:colOff>
      <xdr:row>50</xdr:row>
      <xdr:rowOff>180975</xdr:rowOff>
    </xdr:to>
    <xdr:pic>
      <xdr:nvPicPr>
        <xdr:cNvPr id="10" name="Picture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9315450"/>
          <a:ext cx="4147975" cy="514349"/>
        </a:xfrm>
        <a:prstGeom prst="rect">
          <a:avLst/>
        </a:prstGeom>
      </xdr:spPr>
    </xdr:pic>
    <xdr:clientData/>
  </xdr:twoCellAnchor>
  <xdr:twoCellAnchor editAs="oneCell">
    <xdr:from>
      <xdr:col>10</xdr:col>
      <xdr:colOff>876300</xdr:colOff>
      <xdr:row>48</xdr:row>
      <xdr:rowOff>171450</xdr:rowOff>
    </xdr:from>
    <xdr:to>
      <xdr:col>11</xdr:col>
      <xdr:colOff>692012</xdr:colOff>
      <xdr:row>50</xdr:row>
      <xdr:rowOff>129839</xdr:rowOff>
    </xdr:to>
    <xdr:pic>
      <xdr:nvPicPr>
        <xdr:cNvPr id="11" name="Picture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43475" y="9439275"/>
          <a:ext cx="1320662" cy="3393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53</xdr:row>
      <xdr:rowOff>0</xdr:rowOff>
    </xdr:from>
    <xdr:to>
      <xdr:col>4</xdr:col>
      <xdr:colOff>613142</xdr:colOff>
      <xdr:row>55</xdr:row>
      <xdr:rowOff>133349</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419167"/>
          <a:ext cx="4147975" cy="514349"/>
        </a:xfrm>
        <a:prstGeom prst="rect">
          <a:avLst/>
        </a:prstGeom>
      </xdr:spPr>
    </xdr:pic>
    <xdr:clientData/>
  </xdr:twoCellAnchor>
  <xdr:twoCellAnchor editAs="oneCell">
    <xdr:from>
      <xdr:col>4</xdr:col>
      <xdr:colOff>761993</xdr:colOff>
      <xdr:row>53</xdr:row>
      <xdr:rowOff>92075</xdr:rowOff>
    </xdr:from>
    <xdr:to>
      <xdr:col>6</xdr:col>
      <xdr:colOff>262321</xdr:colOff>
      <xdr:row>55</xdr:row>
      <xdr:rowOff>50463</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96826" y="9511242"/>
          <a:ext cx="1320662" cy="3393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69850</xdr:colOff>
      <xdr:row>3</xdr:row>
      <xdr:rowOff>11963</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4705350" cy="583463"/>
        </a:xfrm>
        <a:prstGeom prst="rect">
          <a:avLst/>
        </a:prstGeom>
      </xdr:spPr>
    </xdr:pic>
    <xdr:clientData/>
  </xdr:twoCellAnchor>
  <xdr:twoCellAnchor editAs="oneCell">
    <xdr:from>
      <xdr:col>0</xdr:col>
      <xdr:colOff>0</xdr:colOff>
      <xdr:row>4</xdr:row>
      <xdr:rowOff>47625</xdr:rowOff>
    </xdr:from>
    <xdr:to>
      <xdr:col>1</xdr:col>
      <xdr:colOff>622162</xdr:colOff>
      <xdr:row>6</xdr:row>
      <xdr:rowOff>6013</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809625"/>
          <a:ext cx="1320662" cy="3393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showGridLines="0" showRowColHeaders="0" tabSelected="1" showRuler="0" view="pageLayout" zoomScaleNormal="100" workbookViewId="0">
      <selection activeCell="A8" sqref="A8"/>
    </sheetView>
  </sheetViews>
  <sheetFormatPr defaultRowHeight="14.4" x14ac:dyDescent="0.3"/>
  <cols>
    <col min="1" max="1" width="93.33203125" customWidth="1"/>
  </cols>
  <sheetData>
    <row r="1" spans="1:1" s="96" customFormat="1" x14ac:dyDescent="0.3"/>
    <row r="2" spans="1:1" s="96" customFormat="1" x14ac:dyDescent="0.3"/>
    <row r="3" spans="1:1" s="96" customFormat="1" x14ac:dyDescent="0.3"/>
    <row r="4" spans="1:1" s="96" customFormat="1" x14ac:dyDescent="0.3"/>
    <row r="5" spans="1:1" s="96" customFormat="1" ht="18" x14ac:dyDescent="0.35">
      <c r="A5" s="122" t="s">
        <v>133</v>
      </c>
    </row>
    <row r="6" spans="1:1" s="96" customFormat="1" ht="18" x14ac:dyDescent="0.35">
      <c r="A6" s="123" t="s">
        <v>134</v>
      </c>
    </row>
    <row r="7" spans="1:1" s="96" customFormat="1" x14ac:dyDescent="0.3"/>
    <row r="8" spans="1:1" ht="78" x14ac:dyDescent="0.3">
      <c r="A8" s="120" t="s">
        <v>145</v>
      </c>
    </row>
    <row r="9" spans="1:1" ht="7.2" customHeight="1" x14ac:dyDescent="0.3">
      <c r="A9" s="120"/>
    </row>
    <row r="10" spans="1:1" ht="46.8" x14ac:dyDescent="0.3">
      <c r="A10" s="120" t="s">
        <v>146</v>
      </c>
    </row>
    <row r="11" spans="1:1" ht="7.2" customHeight="1" x14ac:dyDescent="0.3">
      <c r="A11" s="120"/>
    </row>
    <row r="12" spans="1:1" ht="46.8" x14ac:dyDescent="0.3">
      <c r="A12" s="120" t="s">
        <v>147</v>
      </c>
    </row>
    <row r="13" spans="1:1" ht="7.2" customHeight="1" x14ac:dyDescent="0.3">
      <c r="A13" s="120"/>
    </row>
    <row r="14" spans="1:1" ht="62.4" x14ac:dyDescent="0.3">
      <c r="A14" s="120" t="s">
        <v>129</v>
      </c>
    </row>
    <row r="15" spans="1:1" ht="7.2" customHeight="1" x14ac:dyDescent="0.3">
      <c r="A15" s="120"/>
    </row>
    <row r="16" spans="1:1" ht="31.2" x14ac:dyDescent="0.3">
      <c r="A16" s="120" t="s">
        <v>142</v>
      </c>
    </row>
    <row r="17" spans="1:1" ht="7.2" customHeight="1" x14ac:dyDescent="0.3">
      <c r="A17" s="120"/>
    </row>
    <row r="18" spans="1:1" ht="31.2" x14ac:dyDescent="0.3">
      <c r="A18" s="120" t="s">
        <v>130</v>
      </c>
    </row>
    <row r="19" spans="1:1" ht="7.2" customHeight="1" x14ac:dyDescent="0.3">
      <c r="A19" s="120"/>
    </row>
    <row r="20" spans="1:1" ht="46.8" x14ac:dyDescent="0.3">
      <c r="A20" s="120" t="s">
        <v>131</v>
      </c>
    </row>
    <row r="21" spans="1:1" ht="7.2" customHeight="1" x14ac:dyDescent="0.3">
      <c r="A21" s="120"/>
    </row>
    <row r="22" spans="1:1" ht="62.4" x14ac:dyDescent="0.3">
      <c r="A22" s="120" t="s">
        <v>143</v>
      </c>
    </row>
    <row r="23" spans="1:1" ht="7.2" customHeight="1" x14ac:dyDescent="0.3">
      <c r="A23" s="120"/>
    </row>
    <row r="24" spans="1:1" ht="46.8" x14ac:dyDescent="0.3">
      <c r="A24" s="120" t="s">
        <v>144</v>
      </c>
    </row>
    <row r="25" spans="1:1" ht="15.6" x14ac:dyDescent="0.3">
      <c r="A25" s="121" t="s">
        <v>132</v>
      </c>
    </row>
    <row r="26" spans="1:1" x14ac:dyDescent="0.3">
      <c r="A26" s="96"/>
    </row>
    <row r="27" spans="1:1" x14ac:dyDescent="0.3">
      <c r="A27" s="96"/>
    </row>
    <row r="28" spans="1:1" x14ac:dyDescent="0.3">
      <c r="A28" s="96"/>
    </row>
  </sheetData>
  <sheetProtection algorithmName="SHA-512" hashValue="aqXosKGk8ZBKUKGjl0ibdZYNwJBMsawT/931J9rGFSGGTeTe+RMieH42gMQ3H7tGXfxTQpuEDK0SwN1PilUQMg==" saltValue="bm5QsDtU6Adwccr1MF/OYg=="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8"/>
  <sheetViews>
    <sheetView showGridLines="0" showRowColHeaders="0" showRuler="0" view="pageLayout" zoomScale="90" zoomScaleNormal="80" zoomScalePageLayoutView="90" workbookViewId="0">
      <selection activeCell="B7" sqref="B7:C7"/>
    </sheetView>
  </sheetViews>
  <sheetFormatPr defaultColWidth="8.88671875" defaultRowHeight="14.4" x14ac:dyDescent="0.3"/>
  <cols>
    <col min="1" max="1" width="14.88671875" customWidth="1"/>
    <col min="2" max="3" width="13.5546875" style="5" customWidth="1"/>
    <col min="4" max="4" width="12.33203125" style="5" customWidth="1"/>
    <col min="5" max="7" width="13.5546875" style="5" customWidth="1"/>
    <col min="8" max="8" width="8.88671875" style="5" customWidth="1"/>
    <col min="9" max="9" width="24.109375" style="5" customWidth="1"/>
    <col min="10" max="16384" width="8.88671875" style="5"/>
  </cols>
  <sheetData>
    <row r="1" spans="1:13" ht="65.25" customHeight="1" x14ac:dyDescent="0.4">
      <c r="A1" s="44"/>
      <c r="B1" s="61"/>
      <c r="C1" s="61"/>
      <c r="D1" s="61"/>
      <c r="E1" s="33"/>
      <c r="F1" s="33"/>
      <c r="G1" s="33"/>
      <c r="I1" s="6"/>
      <c r="J1" s="6"/>
      <c r="K1" s="6"/>
      <c r="L1" s="6"/>
      <c r="M1" s="6"/>
    </row>
    <row r="2" spans="1:13" ht="6" hidden="1" customHeight="1" x14ac:dyDescent="0.4">
      <c r="A2" s="44"/>
      <c r="B2" s="61"/>
      <c r="C2" s="61"/>
      <c r="D2" s="61"/>
      <c r="E2" s="33"/>
      <c r="F2" s="33"/>
      <c r="G2" s="33"/>
      <c r="I2" s="6"/>
      <c r="J2" s="6"/>
      <c r="K2" s="6"/>
      <c r="L2" s="6"/>
      <c r="M2" s="6"/>
    </row>
    <row r="3" spans="1:13" ht="17.399999999999999" customHeight="1" x14ac:dyDescent="0.4">
      <c r="A3" s="46" t="s">
        <v>115</v>
      </c>
      <c r="B3" s="30"/>
      <c r="C3" s="30"/>
      <c r="D3" s="30"/>
      <c r="E3" s="30"/>
      <c r="F3" s="30"/>
      <c r="G3" s="30"/>
    </row>
    <row r="4" spans="1:13" ht="17.399999999999999" customHeight="1" x14ac:dyDescent="0.3">
      <c r="A4" s="106" t="s">
        <v>116</v>
      </c>
      <c r="B4" s="30"/>
      <c r="C4" s="30"/>
      <c r="D4" s="30"/>
      <c r="E4" s="30"/>
      <c r="F4" s="30"/>
      <c r="G4" s="30"/>
    </row>
    <row r="5" spans="1:13" ht="17.25" customHeight="1" x14ac:dyDescent="0.3">
      <c r="A5" s="44"/>
      <c r="B5" s="31"/>
      <c r="C5" s="31"/>
      <c r="D5" s="31"/>
      <c r="E5" s="31"/>
      <c r="F5" s="31"/>
      <c r="G5" s="31"/>
    </row>
    <row r="6" spans="1:13" x14ac:dyDescent="0.3">
      <c r="A6" s="105"/>
      <c r="B6" s="32"/>
      <c r="C6" s="32"/>
      <c r="D6" s="32"/>
      <c r="E6" s="32"/>
      <c r="F6" s="32"/>
      <c r="G6" s="32"/>
      <c r="I6" s="7"/>
    </row>
    <row r="7" spans="1:13" ht="30" customHeight="1" thickBot="1" x14ac:dyDescent="0.35">
      <c r="A7" s="67" t="s">
        <v>84</v>
      </c>
      <c r="B7" s="124" t="s">
        <v>108</v>
      </c>
      <c r="C7" s="124"/>
      <c r="D7" s="33"/>
      <c r="E7" s="12" t="s">
        <v>50</v>
      </c>
      <c r="F7" s="124" t="s">
        <v>110</v>
      </c>
      <c r="G7" s="124"/>
    </row>
    <row r="8" spans="1:13" ht="30" customHeight="1" thickBot="1" x14ac:dyDescent="0.35">
      <c r="A8" s="12" t="s">
        <v>0</v>
      </c>
      <c r="B8" s="125" t="s">
        <v>109</v>
      </c>
      <c r="C8" s="125"/>
      <c r="D8" s="33"/>
      <c r="E8" s="33"/>
      <c r="F8" s="33"/>
      <c r="G8" s="33"/>
    </row>
    <row r="9" spans="1:13" ht="6" customHeight="1" x14ac:dyDescent="0.3">
      <c r="A9" s="33"/>
      <c r="B9" s="33"/>
      <c r="C9" s="33"/>
      <c r="D9" s="33"/>
      <c r="E9" s="33"/>
      <c r="F9" s="33"/>
      <c r="G9" s="33"/>
    </row>
    <row r="10" spans="1:13" x14ac:dyDescent="0.3">
      <c r="A10" s="35"/>
      <c r="B10" s="35"/>
      <c r="C10" s="35"/>
      <c r="D10" s="35"/>
      <c r="E10" s="35"/>
      <c r="F10" s="35"/>
      <c r="G10" s="32"/>
      <c r="L10" s="8"/>
    </row>
    <row r="11" spans="1:13" ht="30" customHeight="1" thickBot="1" x14ac:dyDescent="0.35">
      <c r="A11" s="12" t="s">
        <v>1</v>
      </c>
      <c r="B11" s="124" t="s">
        <v>111</v>
      </c>
      <c r="C11" s="124"/>
      <c r="D11" s="33"/>
      <c r="E11" s="12" t="s">
        <v>36</v>
      </c>
      <c r="F11" s="124" t="s">
        <v>125</v>
      </c>
      <c r="G11" s="126"/>
    </row>
    <row r="12" spans="1:13" ht="30" customHeight="1" thickBot="1" x14ac:dyDescent="0.35">
      <c r="A12" s="12" t="s">
        <v>35</v>
      </c>
      <c r="B12" s="125" t="s">
        <v>112</v>
      </c>
      <c r="C12" s="125"/>
      <c r="D12" s="33"/>
      <c r="E12" s="33"/>
      <c r="F12" s="33"/>
      <c r="G12" s="33"/>
    </row>
    <row r="13" spans="1:13" ht="6" customHeight="1" x14ac:dyDescent="0.3">
      <c r="A13" s="33"/>
      <c r="B13" s="33"/>
      <c r="C13" s="33"/>
      <c r="D13" s="33"/>
      <c r="E13" s="33"/>
      <c r="F13" s="33"/>
      <c r="G13" s="33"/>
    </row>
    <row r="14" spans="1:13" x14ac:dyDescent="0.3">
      <c r="A14" s="35"/>
      <c r="B14" s="35"/>
      <c r="C14" s="35"/>
      <c r="D14" s="35"/>
      <c r="E14" s="35"/>
      <c r="F14" s="35"/>
      <c r="G14" s="32"/>
    </row>
    <row r="15" spans="1:13" ht="30" customHeight="1" thickBot="1" x14ac:dyDescent="0.35">
      <c r="A15" s="12" t="s">
        <v>53</v>
      </c>
      <c r="B15" s="124"/>
      <c r="C15" s="124"/>
      <c r="D15" s="33"/>
      <c r="E15" s="12" t="s">
        <v>126</v>
      </c>
      <c r="F15" s="124"/>
      <c r="G15" s="124"/>
    </row>
    <row r="16" spans="1:13" ht="30" customHeight="1" thickBot="1" x14ac:dyDescent="0.35">
      <c r="A16" s="173" t="s">
        <v>90</v>
      </c>
      <c r="B16" s="125"/>
      <c r="C16" s="125"/>
      <c r="D16" s="33"/>
      <c r="E16" s="12" t="s">
        <v>127</v>
      </c>
      <c r="F16" s="125"/>
      <c r="G16" s="125"/>
    </row>
    <row r="17" spans="1:15" ht="6" customHeight="1" x14ac:dyDescent="0.3">
      <c r="A17" s="33"/>
      <c r="B17" s="33"/>
      <c r="C17" s="33"/>
      <c r="D17" s="33"/>
      <c r="E17" s="33"/>
      <c r="F17" s="33"/>
      <c r="G17" s="33"/>
    </row>
    <row r="18" spans="1:15" x14ac:dyDescent="0.3">
      <c r="A18" s="35"/>
      <c r="B18" s="35"/>
      <c r="C18" s="35"/>
      <c r="D18" s="35"/>
      <c r="E18" s="35"/>
      <c r="F18" s="35"/>
      <c r="G18" s="32"/>
    </row>
    <row r="19" spans="1:15" ht="30" customHeight="1" thickBot="1" x14ac:dyDescent="0.35">
      <c r="A19" s="12" t="s">
        <v>9</v>
      </c>
      <c r="B19" s="124"/>
      <c r="C19" s="124"/>
      <c r="D19" s="33"/>
      <c r="E19" s="12" t="s">
        <v>39</v>
      </c>
      <c r="F19" s="124"/>
      <c r="G19" s="124"/>
    </row>
    <row r="20" spans="1:15" ht="30" customHeight="1" thickBot="1" x14ac:dyDescent="0.35">
      <c r="A20" s="12" t="s">
        <v>58</v>
      </c>
      <c r="B20" s="125"/>
      <c r="C20" s="125"/>
      <c r="D20" s="33"/>
      <c r="E20" s="12" t="s">
        <v>38</v>
      </c>
      <c r="F20" s="125"/>
      <c r="G20" s="125"/>
    </row>
    <row r="21" spans="1:15" ht="6" customHeight="1" x14ac:dyDescent="0.3">
      <c r="A21" s="33"/>
      <c r="B21" s="33"/>
      <c r="C21" s="33"/>
      <c r="D21" s="33"/>
      <c r="E21" s="33"/>
      <c r="F21" s="33"/>
      <c r="G21" s="33"/>
    </row>
    <row r="22" spans="1:15" x14ac:dyDescent="0.3">
      <c r="A22" s="35"/>
      <c r="B22" s="35"/>
      <c r="C22" s="35"/>
      <c r="D22" s="35"/>
      <c r="E22" s="35"/>
      <c r="F22" s="35"/>
      <c r="G22" s="32"/>
    </row>
    <row r="23" spans="1:15" ht="30" customHeight="1" thickBot="1" x14ac:dyDescent="0.35">
      <c r="A23" s="174" t="s">
        <v>135</v>
      </c>
      <c r="B23" s="124"/>
      <c r="C23" s="124"/>
      <c r="D23" s="175" t="s">
        <v>137</v>
      </c>
      <c r="E23" s="176"/>
      <c r="F23" s="124"/>
      <c r="G23" s="124"/>
    </row>
    <row r="24" spans="1:15" ht="30" customHeight="1" thickBot="1" x14ac:dyDescent="0.35">
      <c r="A24" s="174" t="s">
        <v>136</v>
      </c>
      <c r="B24" s="125"/>
      <c r="C24" s="125"/>
      <c r="D24" s="175" t="s">
        <v>37</v>
      </c>
      <c r="E24" s="176"/>
      <c r="F24" s="125"/>
      <c r="G24" s="125"/>
    </row>
    <row r="25" spans="1:15" ht="6" customHeight="1" x14ac:dyDescent="0.3">
      <c r="A25" s="33"/>
      <c r="B25" s="33"/>
      <c r="C25" s="33"/>
      <c r="D25" s="33"/>
      <c r="E25" s="33"/>
      <c r="F25" s="33"/>
      <c r="G25" s="33"/>
    </row>
    <row r="26" spans="1:15" x14ac:dyDescent="0.3">
      <c r="A26" s="35"/>
      <c r="B26" s="35"/>
      <c r="C26" s="35"/>
      <c r="D26" s="35"/>
      <c r="E26" s="35"/>
      <c r="F26" s="35"/>
      <c r="G26" s="32"/>
    </row>
    <row r="27" spans="1:15" s="71" customFormat="1" ht="45" customHeight="1" x14ac:dyDescent="0.2">
      <c r="A27" s="26" t="s">
        <v>18</v>
      </c>
      <c r="B27" s="26" t="s">
        <v>19</v>
      </c>
      <c r="C27" s="26" t="s">
        <v>20</v>
      </c>
      <c r="D27" s="26" t="s">
        <v>94</v>
      </c>
      <c r="E27" s="26" t="s">
        <v>22</v>
      </c>
      <c r="F27" s="26" t="s">
        <v>25</v>
      </c>
      <c r="G27" s="26" t="s">
        <v>26</v>
      </c>
      <c r="H27" s="1"/>
      <c r="J27" s="1"/>
      <c r="K27" s="1"/>
      <c r="L27" s="1"/>
      <c r="M27" s="1"/>
      <c r="N27" s="1"/>
      <c r="O27" s="1"/>
    </row>
    <row r="28" spans="1:15" s="71" customFormat="1" ht="45" customHeight="1" x14ac:dyDescent="0.2">
      <c r="A28" s="26" t="s">
        <v>23</v>
      </c>
      <c r="B28" s="26" t="s">
        <v>95</v>
      </c>
      <c r="C28" s="26" t="s">
        <v>24</v>
      </c>
      <c r="D28" s="26" t="s">
        <v>93</v>
      </c>
      <c r="E28" s="26" t="s">
        <v>52</v>
      </c>
      <c r="F28" s="26" t="s">
        <v>21</v>
      </c>
      <c r="G28" s="98"/>
    </row>
    <row r="29" spans="1:15" ht="16.2" customHeight="1" x14ac:dyDescent="0.3">
      <c r="A29" s="33"/>
      <c r="B29" s="27"/>
      <c r="C29" s="27"/>
      <c r="D29" s="33"/>
      <c r="E29" s="33"/>
      <c r="F29" s="33"/>
      <c r="G29" s="33"/>
    </row>
    <row r="30" spans="1:15" ht="15.6" x14ac:dyDescent="0.3">
      <c r="A30" s="28" t="s">
        <v>51</v>
      </c>
      <c r="B30" s="36"/>
      <c r="C30" s="33"/>
      <c r="D30" s="33"/>
      <c r="E30" s="33"/>
      <c r="F30" s="33"/>
      <c r="G30" s="33"/>
    </row>
    <row r="31" spans="1:15" x14ac:dyDescent="0.3">
      <c r="A31" s="101"/>
      <c r="B31" s="101"/>
      <c r="C31" s="101"/>
      <c r="D31" s="33"/>
      <c r="E31" s="33"/>
      <c r="F31" s="33"/>
      <c r="G31" s="33"/>
    </row>
    <row r="32" spans="1:15" x14ac:dyDescent="0.3">
      <c r="A32" s="101"/>
      <c r="B32" s="101"/>
      <c r="C32" s="101"/>
      <c r="D32" s="33"/>
      <c r="E32" s="33"/>
      <c r="F32" s="33"/>
      <c r="G32" s="33"/>
    </row>
    <row r="33" spans="1:8" x14ac:dyDescent="0.3">
      <c r="A33" s="101"/>
      <c r="B33" s="101"/>
      <c r="C33" s="101"/>
      <c r="D33" s="33"/>
      <c r="E33" s="33"/>
      <c r="F33" s="33"/>
      <c r="G33" s="33"/>
    </row>
    <row r="34" spans="1:8" x14ac:dyDescent="0.3">
      <c r="A34" s="101"/>
      <c r="B34" s="101"/>
      <c r="C34" s="101"/>
      <c r="D34" s="33"/>
      <c r="E34" s="33"/>
      <c r="F34" s="33"/>
      <c r="G34" s="33"/>
      <c r="H34" s="9"/>
    </row>
    <row r="35" spans="1:8" x14ac:dyDescent="0.3">
      <c r="A35" s="101"/>
      <c r="B35" s="101"/>
      <c r="C35" s="101"/>
      <c r="D35" s="33"/>
      <c r="E35" s="33"/>
      <c r="F35" s="33"/>
      <c r="G35" s="33"/>
    </row>
    <row r="36" spans="1:8" x14ac:dyDescent="0.3">
      <c r="A36" s="33"/>
      <c r="B36" s="99"/>
      <c r="C36" s="99"/>
      <c r="D36" s="33"/>
      <c r="E36" s="100"/>
      <c r="F36" s="100"/>
      <c r="G36" s="100"/>
    </row>
    <row r="37" spans="1:8" x14ac:dyDescent="0.3">
      <c r="A37" s="33"/>
      <c r="B37" s="33"/>
      <c r="C37" s="33"/>
      <c r="D37" s="33"/>
      <c r="E37" s="99"/>
      <c r="F37" s="99"/>
      <c r="G37" s="99"/>
    </row>
    <row r="38" spans="1:8" x14ac:dyDescent="0.3">
      <c r="A38" s="33"/>
      <c r="B38" s="33"/>
      <c r="C38" s="33"/>
      <c r="D38" s="33"/>
      <c r="E38" s="33"/>
      <c r="F38" s="33"/>
      <c r="G38" s="33"/>
    </row>
  </sheetData>
  <sheetProtection algorithmName="SHA-512" hashValue="KMobbnxjP/XUdqrAuUTn790Xug1jIayjySp3EOOKmzGnzopTr53nCpQxQrq8B4mSpdiXu5iOlISDvKSQWBGsqA==" saltValue="Zv0KfrH0NWw/ie5+4LRcGg==" spinCount="100000" sheet="1" selectLockedCells="1"/>
  <mergeCells count="20">
    <mergeCell ref="B7:C7"/>
    <mergeCell ref="B8:C8"/>
    <mergeCell ref="F7:G7"/>
    <mergeCell ref="B11:C11"/>
    <mergeCell ref="B12:C12"/>
    <mergeCell ref="F11:G11"/>
    <mergeCell ref="B23:C23"/>
    <mergeCell ref="B24:C24"/>
    <mergeCell ref="F23:G23"/>
    <mergeCell ref="F24:G24"/>
    <mergeCell ref="B15:C15"/>
    <mergeCell ref="B16:C16"/>
    <mergeCell ref="F15:G15"/>
    <mergeCell ref="F16:G16"/>
    <mergeCell ref="B19:C19"/>
    <mergeCell ref="B20:C20"/>
    <mergeCell ref="F19:G19"/>
    <mergeCell ref="F20:G20"/>
    <mergeCell ref="D23:E23"/>
    <mergeCell ref="D24:E24"/>
  </mergeCells>
  <pageMargins left="0.5" right="0.5" top="0.25" bottom="0.2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errorStyle="information" allowBlank="1" showErrorMessage="1" errorTitle="Inproper Answer" error="Please select answer from the drop down list. If different, leave blank and input answer on next cell">
          <x14:formula1>
            <xm:f>'drop down list menus'!$E$1:$E$3</xm:f>
          </x14:formula1>
          <xm:sqref>B20</xm:sqref>
        </x14:dataValidation>
        <x14:dataValidation type="list" errorStyle="information" allowBlank="1" showErrorMessage="1" errorTitle="Inproper Answer" error="Please select answer from the drop down list. If different, leave blank and input answer on next cell">
          <x14:formula1>
            <xm:f>'drop down list menus'!$E$2:$E$3</xm:f>
          </x14:formula1>
          <xm:sqref>A25:C25</xm:sqref>
        </x14:dataValidation>
        <x14:dataValidation type="list" errorStyle="information" allowBlank="1" showErrorMessage="1" errorTitle="Improper Answer" error="Please select answer from the drop down list. If different, leave blank and input answer on next cell">
          <x14:formula1>
            <xm:f>'drop down list menus'!$G$1:$G$6</xm:f>
          </x14:formula1>
          <xm:sqref>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7"/>
  <sheetViews>
    <sheetView showGridLines="0" showRowColHeaders="0" showRuler="0" view="pageLayout" zoomScale="90" zoomScaleNormal="80" zoomScalePageLayoutView="90" workbookViewId="0">
      <selection activeCell="J16" sqref="J16:K16"/>
    </sheetView>
  </sheetViews>
  <sheetFormatPr defaultRowHeight="14.4" x14ac:dyDescent="0.3"/>
  <cols>
    <col min="1" max="4" width="8.44140625" customWidth="1"/>
    <col min="5" max="5" width="8.44140625" style="78" customWidth="1"/>
    <col min="6" max="6" width="8.44140625" customWidth="1"/>
    <col min="7" max="8" width="8.44140625" style="78" customWidth="1"/>
    <col min="9" max="12" width="8.44140625" customWidth="1"/>
    <col min="13" max="13" width="11.109375" customWidth="1"/>
  </cols>
  <sheetData>
    <row r="1" spans="1:12" ht="21" x14ac:dyDescent="0.4">
      <c r="A1" s="46" t="s">
        <v>120</v>
      </c>
      <c r="B1" s="44"/>
      <c r="C1" s="44"/>
      <c r="D1" s="44"/>
      <c r="E1" s="44"/>
      <c r="F1" s="44"/>
      <c r="G1" s="44"/>
      <c r="H1" s="44"/>
      <c r="I1" s="44"/>
    </row>
    <row r="2" spans="1:12" ht="48.75" customHeight="1" x14ac:dyDescent="0.3">
      <c r="A2" s="127" t="s">
        <v>121</v>
      </c>
      <c r="B2" s="127"/>
      <c r="C2" s="127"/>
      <c r="D2" s="127"/>
      <c r="E2" s="127"/>
      <c r="F2" s="127"/>
      <c r="G2" s="127"/>
      <c r="H2" s="127"/>
      <c r="I2" s="127"/>
      <c r="J2" s="127"/>
      <c r="K2" s="127"/>
      <c r="L2" s="127"/>
    </row>
    <row r="3" spans="1:12" ht="18.75" customHeight="1" x14ac:dyDescent="0.35">
      <c r="A3" s="29" t="s">
        <v>105</v>
      </c>
      <c r="B3" s="41"/>
      <c r="C3" s="29"/>
      <c r="D3" s="41"/>
      <c r="E3" s="41"/>
      <c r="F3" s="41"/>
      <c r="G3" s="41"/>
      <c r="H3" s="41"/>
      <c r="I3" s="47"/>
      <c r="J3" s="47"/>
      <c r="K3" s="47"/>
      <c r="L3" s="47"/>
    </row>
    <row r="4" spans="1:12" ht="3.75" customHeight="1" x14ac:dyDescent="0.3">
      <c r="A4" s="44"/>
      <c r="B4" s="44"/>
      <c r="F4" s="44"/>
      <c r="G4" s="44"/>
      <c r="H4" s="44"/>
    </row>
    <row r="5" spans="1:12" ht="29.25" customHeight="1" x14ac:dyDescent="0.3">
      <c r="A5" s="128" t="s">
        <v>56</v>
      </c>
      <c r="B5" s="129"/>
      <c r="C5" s="134" t="s">
        <v>101</v>
      </c>
      <c r="D5" s="135"/>
      <c r="E5" s="128" t="s">
        <v>56</v>
      </c>
      <c r="F5" s="129"/>
      <c r="G5" s="134" t="s">
        <v>101</v>
      </c>
      <c r="H5" s="135"/>
    </row>
    <row r="6" spans="1:12" ht="15" customHeight="1" x14ac:dyDescent="0.3">
      <c r="A6" s="72" t="s">
        <v>98</v>
      </c>
      <c r="B6" s="87"/>
      <c r="C6" s="130">
        <v>16.600000000000001</v>
      </c>
      <c r="D6" s="131"/>
      <c r="E6" s="130" t="s">
        <v>102</v>
      </c>
      <c r="F6" s="130"/>
      <c r="G6" s="132">
        <v>8.3000000000000007</v>
      </c>
      <c r="H6" s="133"/>
    </row>
    <row r="7" spans="1:12" x14ac:dyDescent="0.3">
      <c r="A7" s="74"/>
      <c r="B7" s="75"/>
      <c r="C7" s="86"/>
      <c r="D7" s="85"/>
      <c r="E7" s="136" t="s">
        <v>83</v>
      </c>
      <c r="F7" s="136"/>
      <c r="G7" s="86"/>
      <c r="H7" s="85"/>
    </row>
    <row r="8" spans="1:12" ht="15" customHeight="1" x14ac:dyDescent="0.3">
      <c r="A8" s="74"/>
      <c r="B8" s="75"/>
      <c r="C8" s="86"/>
      <c r="D8" s="85"/>
      <c r="E8" s="136"/>
      <c r="F8" s="136"/>
      <c r="G8" s="86"/>
      <c r="H8" s="85"/>
    </row>
    <row r="9" spans="1:12" x14ac:dyDescent="0.3">
      <c r="A9" s="73"/>
      <c r="B9" s="88"/>
      <c r="C9" s="93"/>
      <c r="D9" s="89"/>
      <c r="E9" s="136"/>
      <c r="F9" s="136"/>
      <c r="G9" s="86"/>
      <c r="H9" s="85"/>
      <c r="I9" s="44"/>
    </row>
    <row r="10" spans="1:12" ht="15" customHeight="1" x14ac:dyDescent="0.3">
      <c r="A10" s="151" t="s">
        <v>100</v>
      </c>
      <c r="B10" s="152"/>
      <c r="C10" s="132">
        <v>14.2</v>
      </c>
      <c r="D10" s="133"/>
      <c r="E10" s="137"/>
      <c r="F10" s="138"/>
      <c r="G10" s="93"/>
      <c r="H10" s="89"/>
      <c r="I10" s="44"/>
    </row>
    <row r="11" spans="1:12" ht="15" customHeight="1" x14ac:dyDescent="0.3">
      <c r="A11" s="153"/>
      <c r="B11" s="154"/>
      <c r="C11" s="86"/>
      <c r="D11" s="85"/>
      <c r="E11" s="147" t="s">
        <v>107</v>
      </c>
      <c r="F11" s="148"/>
      <c r="G11" s="148"/>
      <c r="H11" s="92"/>
      <c r="I11" s="44"/>
    </row>
    <row r="12" spans="1:12" ht="15" customHeight="1" x14ac:dyDescent="0.3">
      <c r="A12" s="153"/>
      <c r="B12" s="154"/>
      <c r="C12" s="86"/>
      <c r="D12" s="85"/>
      <c r="E12" s="149"/>
      <c r="F12" s="150"/>
      <c r="G12" s="150"/>
      <c r="H12" s="85"/>
      <c r="J12" s="141" t="s">
        <v>117</v>
      </c>
      <c r="K12" s="142"/>
    </row>
    <row r="13" spans="1:12" ht="15" customHeight="1" x14ac:dyDescent="0.3">
      <c r="A13" s="153"/>
      <c r="B13" s="154"/>
      <c r="C13" s="86"/>
      <c r="D13" s="85"/>
      <c r="E13" s="149"/>
      <c r="F13" s="150"/>
      <c r="G13" s="150"/>
      <c r="H13" s="85"/>
      <c r="J13" s="143"/>
      <c r="K13" s="144"/>
    </row>
    <row r="14" spans="1:12" ht="15" customHeight="1" x14ac:dyDescent="0.3">
      <c r="A14" s="151" t="s">
        <v>99</v>
      </c>
      <c r="B14" s="152"/>
      <c r="C14" s="132">
        <v>16.600000000000001</v>
      </c>
      <c r="D14" s="133"/>
      <c r="E14" s="150"/>
      <c r="F14" s="150"/>
      <c r="G14" s="150"/>
      <c r="H14" s="85"/>
      <c r="J14" s="143"/>
      <c r="K14" s="144"/>
    </row>
    <row r="15" spans="1:12" x14ac:dyDescent="0.3">
      <c r="A15" s="153"/>
      <c r="B15" s="154"/>
      <c r="C15" s="86"/>
      <c r="D15" s="85"/>
      <c r="E15" s="150"/>
      <c r="F15" s="150"/>
      <c r="G15" s="150"/>
      <c r="H15" s="85"/>
      <c r="J15" s="145"/>
      <c r="K15" s="146"/>
    </row>
    <row r="16" spans="1:12" x14ac:dyDescent="0.3">
      <c r="A16" s="74"/>
      <c r="B16" s="75"/>
      <c r="C16" s="86"/>
      <c r="D16" s="85"/>
      <c r="E16" s="91"/>
      <c r="F16" s="86"/>
      <c r="G16" s="90" t="s">
        <v>103</v>
      </c>
      <c r="H16" s="109">
        <v>5</v>
      </c>
      <c r="J16" s="139">
        <v>16.600000000000001</v>
      </c>
      <c r="K16" s="140"/>
      <c r="L16" t="s">
        <v>128</v>
      </c>
    </row>
    <row r="17" spans="1:8" x14ac:dyDescent="0.3">
      <c r="A17" s="73"/>
      <c r="B17" s="88"/>
      <c r="C17" s="93"/>
      <c r="D17" s="89"/>
      <c r="E17" s="95"/>
      <c r="F17" s="93"/>
      <c r="G17" s="94" t="s">
        <v>104</v>
      </c>
      <c r="H17" s="119">
        <f>(H16/2)^2*3.14159</f>
        <v>19.634937499999999</v>
      </c>
    </row>
  </sheetData>
  <sheetProtection algorithmName="SHA-512" hashValue="GucX6xRhprEPUKVWfIhc0O1WWdq4LcyLeiUz8m8XtEj7lxar0xVeBgBBNsl7mi4ogarzuwhhWqUiQj18rDaaHQ==" saltValue="F0icGGGcjrqM7CoovEKcQw==" spinCount="100000" sheet="1" selectLockedCells="1"/>
  <mergeCells count="16">
    <mergeCell ref="J16:K16"/>
    <mergeCell ref="J12:K15"/>
    <mergeCell ref="E11:G15"/>
    <mergeCell ref="C14:D14"/>
    <mergeCell ref="A10:B13"/>
    <mergeCell ref="A14:B15"/>
    <mergeCell ref="A2:L2"/>
    <mergeCell ref="A5:B5"/>
    <mergeCell ref="C6:D6"/>
    <mergeCell ref="C10:D10"/>
    <mergeCell ref="G5:H5"/>
    <mergeCell ref="C5:D5"/>
    <mergeCell ref="E6:F6"/>
    <mergeCell ref="G6:H6"/>
    <mergeCell ref="E7:F10"/>
    <mergeCell ref="E5:F5"/>
  </mergeCells>
  <pageMargins left="0.25" right="0.25" top="0.25" bottom="0.2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1"/>
  <sheetViews>
    <sheetView showGridLines="0" showRowColHeaders="0" showRuler="0" view="pageLayout" zoomScale="90" zoomScaleNormal="80" zoomScalePageLayoutView="90" workbookViewId="0">
      <selection activeCell="F6" sqref="F6"/>
    </sheetView>
  </sheetViews>
  <sheetFormatPr defaultColWidth="8.88671875" defaultRowHeight="14.4" x14ac:dyDescent="0.3"/>
  <cols>
    <col min="1" max="1" width="4.6640625" style="5" customWidth="1"/>
    <col min="2" max="2" width="8.33203125" style="5" customWidth="1"/>
    <col min="3" max="3" width="4.6640625" style="5" customWidth="1"/>
    <col min="4" max="4" width="8.33203125" style="5" customWidth="1"/>
    <col min="5" max="5" width="3.88671875" style="5" customWidth="1"/>
    <col min="6" max="6" width="8.33203125" style="5" customWidth="1"/>
    <col min="7" max="7" width="3.44140625" style="5" customWidth="1"/>
    <col min="8" max="8" width="8.33203125" style="5" customWidth="1"/>
    <col min="9" max="10" width="3.5546875" style="5" customWidth="1"/>
    <col min="11" max="11" width="21" style="5" customWidth="1"/>
    <col min="12" max="12" width="11.109375" style="5" customWidth="1"/>
    <col min="13" max="16384" width="8.88671875" style="5"/>
  </cols>
  <sheetData>
    <row r="1" spans="1:12" ht="21" x14ac:dyDescent="0.3">
      <c r="A1" s="107" t="s">
        <v>55</v>
      </c>
      <c r="B1" s="107"/>
      <c r="C1" s="107"/>
      <c r="D1" s="107"/>
      <c r="E1" s="107"/>
      <c r="F1" s="107"/>
      <c r="G1" s="107"/>
      <c r="H1" s="107"/>
      <c r="I1" s="107"/>
      <c r="J1" s="107"/>
      <c r="K1" s="107"/>
      <c r="L1" s="107"/>
    </row>
    <row r="2" spans="1:12" x14ac:dyDescent="0.3">
      <c r="A2" s="156" t="s">
        <v>96</v>
      </c>
      <c r="B2" s="156"/>
      <c r="C2" s="156"/>
      <c r="D2" s="156"/>
      <c r="E2" s="156"/>
      <c r="F2" s="156"/>
      <c r="G2" s="156"/>
      <c r="H2" s="156"/>
      <c r="I2" s="156"/>
      <c r="J2" s="156"/>
      <c r="K2" s="156"/>
      <c r="L2" s="156"/>
    </row>
    <row r="3" spans="1:12" ht="18.75" customHeight="1" thickBot="1" x14ac:dyDescent="0.35">
      <c r="A3" s="33"/>
      <c r="B3" s="33"/>
      <c r="C3" s="39"/>
      <c r="D3" s="12" t="s">
        <v>85</v>
      </c>
      <c r="E3" s="64" t="s">
        <v>81</v>
      </c>
      <c r="F3" s="40"/>
      <c r="G3" s="180"/>
      <c r="H3" s="37"/>
      <c r="I3" s="37"/>
      <c r="J3" s="37"/>
      <c r="K3" s="62" t="s">
        <v>17</v>
      </c>
      <c r="L3" s="178"/>
    </row>
    <row r="4" spans="1:12" ht="18.75" customHeight="1" thickBot="1" x14ac:dyDescent="0.35">
      <c r="A4" s="33"/>
      <c r="B4" s="39"/>
      <c r="C4" s="33"/>
      <c r="D4" s="12" t="s">
        <v>85</v>
      </c>
      <c r="E4" s="37"/>
      <c r="F4" s="177" t="s">
        <v>91</v>
      </c>
      <c r="G4" s="64" t="s">
        <v>87</v>
      </c>
      <c r="H4" s="33"/>
      <c r="I4" s="33"/>
      <c r="J4" s="38"/>
      <c r="K4" s="12" t="s">
        <v>114</v>
      </c>
      <c r="L4" s="179">
        <f>COUNT(B13:B22)+COUNT(D13:D22)+COUNT(F13:F22)+COUNT(H13:H22)</f>
        <v>0</v>
      </c>
    </row>
    <row r="5" spans="1:12" ht="18.75" customHeight="1" thickBot="1" x14ac:dyDescent="0.35">
      <c r="A5" s="181"/>
      <c r="B5" s="39"/>
      <c r="C5" s="181"/>
      <c r="D5" s="12" t="s">
        <v>86</v>
      </c>
      <c r="E5" s="37"/>
      <c r="F5" s="177" t="s">
        <v>91</v>
      </c>
      <c r="G5" s="64" t="s">
        <v>87</v>
      </c>
      <c r="H5" s="181"/>
      <c r="I5" s="181"/>
      <c r="J5" s="33"/>
      <c r="K5" s="33"/>
      <c r="L5" s="33"/>
    </row>
    <row r="6" spans="1:12" ht="18.75" customHeight="1" thickBot="1" x14ac:dyDescent="0.35">
      <c r="A6" s="181"/>
      <c r="B6" s="181"/>
      <c r="C6" s="181"/>
      <c r="D6" s="12" t="s">
        <v>88</v>
      </c>
      <c r="E6" s="181"/>
      <c r="F6" s="23">
        <v>6</v>
      </c>
      <c r="G6" s="64" t="s">
        <v>89</v>
      </c>
      <c r="H6" s="40"/>
      <c r="I6" s="40"/>
      <c r="J6" s="33"/>
      <c r="K6" s="33"/>
      <c r="L6" s="33"/>
    </row>
    <row r="7" spans="1:12" ht="3" customHeight="1" thickBot="1" x14ac:dyDescent="0.35">
      <c r="A7" s="181"/>
      <c r="B7" s="181"/>
      <c r="C7" s="181"/>
      <c r="D7" s="12"/>
      <c r="E7" s="181"/>
      <c r="F7" s="40"/>
      <c r="G7" s="64"/>
      <c r="H7" s="40"/>
      <c r="I7" s="40"/>
      <c r="J7" s="33"/>
      <c r="K7" s="33"/>
      <c r="L7" s="33"/>
    </row>
    <row r="8" spans="1:12" ht="18.75" customHeight="1" x14ac:dyDescent="0.35">
      <c r="A8" s="181"/>
      <c r="B8" s="181"/>
      <c r="C8" s="182"/>
      <c r="D8" s="183"/>
      <c r="E8" s="184"/>
      <c r="F8" s="183"/>
      <c r="G8" s="113" t="s">
        <v>122</v>
      </c>
      <c r="H8" s="118" t="e">
        <f>DU</f>
        <v>#DIV/0!</v>
      </c>
      <c r="I8" s="114"/>
      <c r="J8" s="185"/>
      <c r="K8" s="33"/>
      <c r="L8" s="33"/>
    </row>
    <row r="9" spans="1:12" ht="18.75" customHeight="1" thickBot="1" x14ac:dyDescent="0.4">
      <c r="A9" s="181"/>
      <c r="B9" s="181"/>
      <c r="C9" s="186"/>
      <c r="D9" s="187"/>
      <c r="E9" s="188"/>
      <c r="F9" s="187"/>
      <c r="G9" s="115" t="s">
        <v>123</v>
      </c>
      <c r="H9" s="117" t="e">
        <f>PR</f>
        <v>#DIV/0!</v>
      </c>
      <c r="I9" s="116" t="s">
        <v>124</v>
      </c>
      <c r="J9" s="189"/>
      <c r="K9" s="33"/>
      <c r="L9" s="33"/>
    </row>
    <row r="10" spans="1:12" ht="3.75" customHeight="1" x14ac:dyDescent="0.3">
      <c r="A10" s="33"/>
      <c r="B10" s="33"/>
      <c r="C10" s="33"/>
      <c r="D10" s="33"/>
      <c r="E10" s="33"/>
      <c r="F10" s="33"/>
      <c r="G10" s="33"/>
      <c r="H10" s="33"/>
      <c r="I10" s="33"/>
      <c r="J10" s="33"/>
      <c r="K10" s="68"/>
      <c r="L10" s="33">
        <v>31</v>
      </c>
    </row>
    <row r="11" spans="1:12" ht="18" x14ac:dyDescent="0.35">
      <c r="A11" s="29" t="s">
        <v>106</v>
      </c>
      <c r="B11" s="35"/>
      <c r="C11" s="35"/>
      <c r="D11" s="41"/>
      <c r="E11" s="41"/>
      <c r="F11" s="41"/>
      <c r="G11" s="41"/>
      <c r="H11" s="41"/>
      <c r="I11" s="41"/>
      <c r="J11" s="41"/>
      <c r="K11" s="76"/>
      <c r="L11" s="41"/>
    </row>
    <row r="12" spans="1:12" ht="3.75" customHeight="1" x14ac:dyDescent="0.35">
      <c r="A12" s="42"/>
      <c r="B12" s="43"/>
      <c r="C12" s="43"/>
      <c r="D12" s="43"/>
      <c r="E12" s="33"/>
      <c r="F12" s="33"/>
      <c r="G12" s="33"/>
      <c r="H12" s="33"/>
      <c r="I12" s="33"/>
      <c r="J12" s="33"/>
      <c r="K12" s="33"/>
      <c r="L12" s="33"/>
    </row>
    <row r="13" spans="1:12" ht="15" customHeight="1" x14ac:dyDescent="0.3">
      <c r="A13" s="44">
        <v>1</v>
      </c>
      <c r="B13" s="24"/>
      <c r="C13" s="44">
        <v>11</v>
      </c>
      <c r="D13" s="24"/>
      <c r="E13" s="44">
        <v>21</v>
      </c>
      <c r="F13" s="24"/>
      <c r="G13" s="44">
        <v>31</v>
      </c>
      <c r="H13" s="24"/>
      <c r="I13" s="34"/>
      <c r="J13" s="157" t="s">
        <v>118</v>
      </c>
      <c r="K13" s="157"/>
      <c r="L13" s="157"/>
    </row>
    <row r="14" spans="1:12" x14ac:dyDescent="0.3">
      <c r="A14" s="44">
        <v>2</v>
      </c>
      <c r="B14" s="24"/>
      <c r="C14" s="44">
        <v>12</v>
      </c>
      <c r="D14" s="24"/>
      <c r="E14" s="44">
        <v>22</v>
      </c>
      <c r="F14" s="24"/>
      <c r="G14" s="44">
        <v>32</v>
      </c>
      <c r="H14" s="24"/>
      <c r="I14" s="34"/>
      <c r="J14" s="157"/>
      <c r="K14" s="157"/>
      <c r="L14" s="157"/>
    </row>
    <row r="15" spans="1:12" x14ac:dyDescent="0.3">
      <c r="A15" s="44">
        <v>3</v>
      </c>
      <c r="B15" s="24"/>
      <c r="C15" s="44">
        <v>13</v>
      </c>
      <c r="D15" s="24"/>
      <c r="E15" s="44">
        <v>23</v>
      </c>
      <c r="F15" s="24"/>
      <c r="G15" s="44">
        <v>33</v>
      </c>
      <c r="H15" s="24"/>
      <c r="I15" s="34"/>
      <c r="J15" s="157"/>
      <c r="K15" s="157"/>
      <c r="L15" s="157"/>
    </row>
    <row r="16" spans="1:12" x14ac:dyDescent="0.3">
      <c r="A16" s="44">
        <v>4</v>
      </c>
      <c r="B16" s="24"/>
      <c r="C16" s="44">
        <v>14</v>
      </c>
      <c r="D16" s="24"/>
      <c r="E16" s="44">
        <v>24</v>
      </c>
      <c r="F16" s="24"/>
      <c r="G16" s="44">
        <v>34</v>
      </c>
      <c r="H16" s="24"/>
      <c r="I16" s="34"/>
      <c r="J16" s="157"/>
      <c r="K16" s="157"/>
      <c r="L16" s="157"/>
    </row>
    <row r="17" spans="1:12" ht="15" customHeight="1" x14ac:dyDescent="0.3">
      <c r="A17" s="44">
        <v>5</v>
      </c>
      <c r="B17" s="24"/>
      <c r="C17" s="44">
        <v>15</v>
      </c>
      <c r="D17" s="24"/>
      <c r="E17" s="44">
        <v>25</v>
      </c>
      <c r="F17" s="24"/>
      <c r="G17" s="44">
        <v>35</v>
      </c>
      <c r="H17" s="24"/>
      <c r="I17" s="33"/>
      <c r="J17" s="33"/>
      <c r="K17" s="190"/>
      <c r="L17" s="190"/>
    </row>
    <row r="18" spans="1:12" x14ac:dyDescent="0.3">
      <c r="A18" s="44">
        <v>6</v>
      </c>
      <c r="B18" s="24"/>
      <c r="C18" s="44">
        <v>16</v>
      </c>
      <c r="D18" s="24"/>
      <c r="E18" s="44">
        <v>26</v>
      </c>
      <c r="F18" s="24"/>
      <c r="G18" s="44">
        <v>36</v>
      </c>
      <c r="H18" s="24"/>
      <c r="I18" s="33"/>
      <c r="J18" s="191" t="s">
        <v>138</v>
      </c>
      <c r="K18" s="191"/>
      <c r="L18" s="191"/>
    </row>
    <row r="19" spans="1:12" ht="15" customHeight="1" x14ac:dyDescent="0.3">
      <c r="A19" s="44">
        <v>7</v>
      </c>
      <c r="B19" s="24"/>
      <c r="C19" s="44">
        <v>17</v>
      </c>
      <c r="D19" s="24"/>
      <c r="E19" s="44">
        <v>27</v>
      </c>
      <c r="F19" s="24"/>
      <c r="G19" s="44">
        <v>37</v>
      </c>
      <c r="H19" s="24"/>
      <c r="I19" s="33"/>
      <c r="J19" s="191"/>
      <c r="K19" s="191"/>
      <c r="L19" s="191"/>
    </row>
    <row r="20" spans="1:12" ht="15" customHeight="1" x14ac:dyDescent="0.3">
      <c r="A20" s="44">
        <v>8</v>
      </c>
      <c r="B20" s="24"/>
      <c r="C20" s="44">
        <v>18</v>
      </c>
      <c r="D20" s="24"/>
      <c r="E20" s="44">
        <v>28</v>
      </c>
      <c r="F20" s="24"/>
      <c r="G20" s="44">
        <v>38</v>
      </c>
      <c r="H20" s="24"/>
      <c r="I20" s="34"/>
      <c r="J20" s="155" t="str">
        <f>CONCATENATE("Targeted capture volume = ",ROUNDUP(Throat_area*1.5,0)," mL.")</f>
        <v>Targeted capture volume = 25 mL.</v>
      </c>
      <c r="K20" s="155"/>
      <c r="L20" s="155"/>
    </row>
    <row r="21" spans="1:12" ht="15" customHeight="1" x14ac:dyDescent="0.3">
      <c r="A21" s="44">
        <v>9</v>
      </c>
      <c r="B21" s="25"/>
      <c r="C21" s="44">
        <v>19</v>
      </c>
      <c r="D21" s="25"/>
      <c r="E21" s="44">
        <v>29</v>
      </c>
      <c r="F21" s="25"/>
      <c r="G21" s="44">
        <v>39</v>
      </c>
      <c r="H21" s="25"/>
      <c r="I21" s="34"/>
      <c r="J21" s="33"/>
      <c r="K21" s="190"/>
      <c r="L21" s="190"/>
    </row>
    <row r="22" spans="1:12" ht="15" customHeight="1" x14ac:dyDescent="0.3">
      <c r="A22" s="44">
        <v>10</v>
      </c>
      <c r="B22" s="24"/>
      <c r="C22" s="44">
        <v>20</v>
      </c>
      <c r="D22" s="24"/>
      <c r="E22" s="44">
        <v>30</v>
      </c>
      <c r="F22" s="24"/>
      <c r="G22" s="44">
        <v>40</v>
      </c>
      <c r="H22" s="24"/>
      <c r="I22" s="34"/>
      <c r="J22" s="191" t="s">
        <v>113</v>
      </c>
      <c r="K22" s="191"/>
      <c r="L22" s="191"/>
    </row>
    <row r="23" spans="1:12" x14ac:dyDescent="0.3">
      <c r="A23" s="33" t="s">
        <v>2</v>
      </c>
      <c r="B23" s="33"/>
      <c r="C23" s="33"/>
      <c r="D23" s="33"/>
      <c r="E23" s="33"/>
      <c r="F23" s="45"/>
      <c r="G23" s="33"/>
      <c r="H23" s="33"/>
      <c r="I23" s="33"/>
      <c r="J23" s="191"/>
      <c r="K23" s="191"/>
      <c r="L23" s="191"/>
    </row>
    <row r="24" spans="1:12" x14ac:dyDescent="0.3">
      <c r="A24" s="33"/>
      <c r="B24" s="33"/>
      <c r="C24" s="33"/>
      <c r="D24" s="33"/>
      <c r="E24" s="33"/>
      <c r="F24" s="33"/>
      <c r="G24" s="33"/>
      <c r="H24" s="33"/>
      <c r="I24" s="33"/>
      <c r="J24" s="33"/>
      <c r="K24" s="33"/>
      <c r="L24" s="33"/>
    </row>
    <row r="25" spans="1:12" x14ac:dyDescent="0.3">
      <c r="A25" s="33"/>
      <c r="B25" s="33"/>
      <c r="C25" s="33"/>
      <c r="D25" s="33"/>
      <c r="E25" s="33"/>
      <c r="F25" s="33"/>
      <c r="G25" s="33"/>
      <c r="H25" s="33"/>
      <c r="I25" s="33"/>
      <c r="J25" s="33"/>
      <c r="K25" s="33"/>
      <c r="L25" s="33"/>
    </row>
    <row r="26" spans="1:12" x14ac:dyDescent="0.3">
      <c r="A26" s="33"/>
      <c r="B26" s="33"/>
      <c r="C26" s="33"/>
      <c r="D26" s="33"/>
      <c r="E26" s="33"/>
      <c r="F26" s="33"/>
      <c r="G26" s="33"/>
      <c r="H26" s="33"/>
      <c r="I26" s="33"/>
      <c r="J26" s="33"/>
      <c r="K26" s="33"/>
      <c r="L26" s="33"/>
    </row>
    <row r="27" spans="1:12" x14ac:dyDescent="0.3">
      <c r="A27" s="33"/>
      <c r="B27" s="33"/>
      <c r="C27" s="33"/>
      <c r="D27" s="33"/>
      <c r="E27" s="33"/>
      <c r="F27" s="33"/>
      <c r="G27" s="33"/>
      <c r="H27" s="33"/>
      <c r="I27" s="33"/>
      <c r="J27" s="33"/>
      <c r="K27" s="33"/>
      <c r="L27" s="33"/>
    </row>
    <row r="28" spans="1:12" x14ac:dyDescent="0.3">
      <c r="A28" s="33"/>
      <c r="B28" s="33"/>
      <c r="C28" s="33"/>
      <c r="D28" s="33"/>
      <c r="E28" s="33"/>
      <c r="F28" s="33"/>
      <c r="G28" s="33"/>
      <c r="H28" s="33"/>
      <c r="I28" s="33"/>
      <c r="J28" s="33"/>
      <c r="K28" s="33"/>
      <c r="L28" s="33"/>
    </row>
    <row r="29" spans="1:12" x14ac:dyDescent="0.3">
      <c r="A29" s="33"/>
      <c r="B29" s="33"/>
      <c r="C29" s="33"/>
      <c r="D29" s="33"/>
      <c r="E29" s="33"/>
      <c r="F29" s="33"/>
      <c r="G29" s="33"/>
      <c r="H29" s="33"/>
      <c r="I29" s="33"/>
      <c r="J29" s="33"/>
      <c r="K29" s="33"/>
      <c r="L29" s="33"/>
    </row>
    <row r="30" spans="1:12" x14ac:dyDescent="0.3">
      <c r="A30" s="33"/>
      <c r="B30" s="33"/>
      <c r="C30" s="33"/>
      <c r="D30" s="33"/>
      <c r="E30" s="33"/>
      <c r="F30" s="33"/>
      <c r="G30" s="33"/>
      <c r="H30" s="33"/>
      <c r="I30" s="33"/>
      <c r="J30" s="33"/>
      <c r="K30" s="33"/>
      <c r="L30" s="33"/>
    </row>
    <row r="31" spans="1:12" x14ac:dyDescent="0.3">
      <c r="A31" s="33"/>
      <c r="B31" s="33"/>
      <c r="C31" s="33"/>
      <c r="D31" s="33"/>
      <c r="E31" s="33"/>
      <c r="F31" s="33"/>
      <c r="G31" s="33"/>
      <c r="H31" s="33"/>
      <c r="I31" s="33"/>
      <c r="J31" s="33"/>
      <c r="K31" s="33"/>
      <c r="L31" s="33"/>
    </row>
    <row r="32" spans="1:12" x14ac:dyDescent="0.3">
      <c r="A32" s="33"/>
      <c r="B32" s="33"/>
      <c r="C32" s="33"/>
      <c r="D32" s="33"/>
      <c r="E32" s="33"/>
      <c r="F32" s="33"/>
      <c r="G32" s="33"/>
      <c r="H32" s="33"/>
      <c r="I32" s="33"/>
      <c r="J32" s="33"/>
      <c r="K32" s="33"/>
      <c r="L32" s="33"/>
    </row>
    <row r="33" spans="1:12" x14ac:dyDescent="0.3">
      <c r="A33" s="33"/>
      <c r="B33" s="33"/>
      <c r="C33" s="33"/>
      <c r="D33" s="33"/>
      <c r="E33" s="33"/>
      <c r="F33" s="33"/>
      <c r="G33" s="33"/>
      <c r="H33" s="33"/>
      <c r="I33" s="33"/>
      <c r="J33" s="33"/>
      <c r="K33" s="33"/>
      <c r="L33" s="33"/>
    </row>
    <row r="34" spans="1:12" x14ac:dyDescent="0.3">
      <c r="A34" s="33"/>
      <c r="B34" s="33"/>
      <c r="C34" s="33"/>
      <c r="D34" s="33"/>
      <c r="E34" s="33"/>
      <c r="F34" s="33"/>
      <c r="G34" s="33"/>
      <c r="H34" s="33"/>
      <c r="I34" s="33"/>
      <c r="J34" s="33"/>
      <c r="K34" s="33"/>
      <c r="L34" s="33"/>
    </row>
    <row r="35" spans="1:12" x14ac:dyDescent="0.3">
      <c r="A35" s="33"/>
      <c r="B35" s="33"/>
      <c r="C35" s="33"/>
      <c r="D35" s="33"/>
      <c r="E35" s="33"/>
      <c r="F35" s="33"/>
      <c r="G35" s="33"/>
      <c r="H35" s="33"/>
      <c r="I35" s="33"/>
      <c r="J35" s="33"/>
      <c r="K35" s="33"/>
      <c r="L35" s="33"/>
    </row>
    <row r="36" spans="1:12" x14ac:dyDescent="0.3">
      <c r="A36" s="33"/>
      <c r="B36" s="33"/>
      <c r="C36" s="33"/>
      <c r="D36" s="33"/>
      <c r="E36" s="33"/>
      <c r="F36" s="33"/>
      <c r="G36" s="33"/>
      <c r="H36" s="33"/>
      <c r="I36" s="33"/>
      <c r="J36" s="33"/>
      <c r="K36" s="33"/>
      <c r="L36" s="33"/>
    </row>
    <row r="37" spans="1:12" x14ac:dyDescent="0.3">
      <c r="A37" s="33"/>
      <c r="B37" s="33"/>
      <c r="C37" s="33"/>
      <c r="D37" s="33"/>
      <c r="E37" s="33"/>
      <c r="F37" s="33"/>
      <c r="G37" s="33"/>
      <c r="H37" s="33"/>
      <c r="I37" s="33"/>
      <c r="J37" s="33"/>
      <c r="K37" s="33"/>
      <c r="L37" s="33"/>
    </row>
    <row r="38" spans="1:12" x14ac:dyDescent="0.3">
      <c r="A38" s="33"/>
      <c r="B38" s="33"/>
      <c r="C38" s="33"/>
      <c r="D38" s="33"/>
      <c r="E38" s="33"/>
      <c r="F38" s="33"/>
      <c r="G38" s="33"/>
      <c r="H38" s="33"/>
      <c r="I38" s="33"/>
      <c r="J38" s="33"/>
      <c r="K38" s="33"/>
      <c r="L38" s="33"/>
    </row>
    <row r="39" spans="1:12" x14ac:dyDescent="0.3">
      <c r="A39" s="33"/>
      <c r="B39" s="33"/>
      <c r="C39" s="33"/>
      <c r="D39" s="33"/>
      <c r="E39" s="33"/>
      <c r="F39" s="33"/>
      <c r="G39" s="33"/>
      <c r="H39" s="33"/>
      <c r="I39" s="33"/>
      <c r="J39" s="33"/>
      <c r="K39" s="33"/>
      <c r="L39" s="33"/>
    </row>
    <row r="40" spans="1:12" x14ac:dyDescent="0.3">
      <c r="A40" s="33"/>
      <c r="B40" s="33"/>
      <c r="C40" s="33"/>
      <c r="D40" s="33"/>
      <c r="E40" s="33"/>
      <c r="F40" s="33"/>
      <c r="G40" s="33"/>
      <c r="H40" s="33"/>
      <c r="I40" s="33"/>
      <c r="J40" s="33"/>
      <c r="K40" s="33"/>
      <c r="L40" s="33"/>
    </row>
    <row r="41" spans="1:12" x14ac:dyDescent="0.3">
      <c r="A41" s="33"/>
      <c r="B41" s="33"/>
      <c r="C41" s="33"/>
      <c r="D41" s="33"/>
      <c r="E41" s="33"/>
      <c r="F41" s="33"/>
      <c r="G41" s="33"/>
      <c r="H41" s="33"/>
      <c r="I41" s="33"/>
      <c r="J41" s="33"/>
      <c r="K41" s="33"/>
      <c r="L41" s="33"/>
    </row>
    <row r="42" spans="1:12" x14ac:dyDescent="0.3">
      <c r="A42" s="33"/>
      <c r="B42" s="33"/>
      <c r="C42" s="33"/>
      <c r="D42" s="33"/>
      <c r="E42" s="33"/>
      <c r="F42" s="33"/>
      <c r="G42" s="33"/>
      <c r="H42" s="33"/>
      <c r="I42" s="33"/>
      <c r="J42" s="33"/>
      <c r="K42" s="33"/>
      <c r="L42" s="33"/>
    </row>
    <row r="43" spans="1:12" x14ac:dyDescent="0.3">
      <c r="A43" s="33"/>
      <c r="B43" s="33"/>
      <c r="C43" s="33"/>
      <c r="D43" s="33"/>
      <c r="E43" s="33"/>
      <c r="F43" s="33"/>
      <c r="G43" s="33"/>
      <c r="H43" s="33"/>
      <c r="I43" s="33"/>
      <c r="J43" s="33"/>
      <c r="K43" s="33"/>
      <c r="L43" s="33"/>
    </row>
    <row r="44" spans="1:12" x14ac:dyDescent="0.3">
      <c r="A44" s="33"/>
      <c r="B44" s="33"/>
      <c r="C44" s="33"/>
      <c r="D44" s="33"/>
      <c r="E44" s="33"/>
      <c r="F44" s="33"/>
      <c r="G44" s="33"/>
      <c r="H44" s="33"/>
      <c r="I44" s="33"/>
      <c r="J44" s="33"/>
      <c r="K44" s="33"/>
      <c r="L44" s="33"/>
    </row>
    <row r="45" spans="1:12" x14ac:dyDescent="0.3">
      <c r="A45" s="33"/>
      <c r="B45" s="33"/>
      <c r="C45" s="33"/>
      <c r="D45" s="33"/>
      <c r="E45" s="33"/>
      <c r="F45" s="33"/>
      <c r="G45" s="33"/>
      <c r="H45" s="33"/>
      <c r="I45" s="33"/>
      <c r="J45" s="33"/>
      <c r="K45" s="33"/>
      <c r="L45" s="33"/>
    </row>
    <row r="46" spans="1:12" x14ac:dyDescent="0.3">
      <c r="A46" s="33"/>
      <c r="B46" s="33"/>
      <c r="C46" s="33"/>
      <c r="D46" s="33"/>
      <c r="E46" s="33"/>
      <c r="F46" s="33"/>
      <c r="G46" s="33"/>
      <c r="H46" s="33"/>
      <c r="I46" s="33"/>
      <c r="J46" s="33"/>
      <c r="K46" s="33"/>
      <c r="L46" s="33"/>
    </row>
    <row r="47" spans="1:12" x14ac:dyDescent="0.3">
      <c r="A47" s="33"/>
      <c r="B47" s="33"/>
      <c r="C47" s="33"/>
      <c r="D47" s="33"/>
      <c r="E47" s="33"/>
      <c r="F47" s="33"/>
      <c r="G47" s="33"/>
      <c r="H47" s="33"/>
      <c r="I47" s="33"/>
      <c r="J47" s="33"/>
      <c r="K47" s="33"/>
      <c r="L47" s="33"/>
    </row>
    <row r="48" spans="1:12" x14ac:dyDescent="0.3">
      <c r="A48" s="33"/>
      <c r="B48" s="33"/>
      <c r="C48" s="33"/>
      <c r="D48" s="33"/>
      <c r="E48" s="33"/>
      <c r="F48" s="33"/>
      <c r="G48" s="33"/>
      <c r="H48" s="33"/>
      <c r="I48" s="33"/>
      <c r="J48" s="33"/>
      <c r="K48" s="33"/>
      <c r="L48" s="33"/>
    </row>
    <row r="49" spans="1:12" x14ac:dyDescent="0.3">
      <c r="A49" s="33"/>
      <c r="B49" s="33"/>
      <c r="C49" s="33"/>
      <c r="D49" s="33"/>
      <c r="E49" s="33"/>
      <c r="F49" s="33"/>
      <c r="G49" s="33"/>
      <c r="H49" s="33"/>
      <c r="I49" s="33"/>
      <c r="J49" s="33"/>
      <c r="K49" s="33"/>
      <c r="L49" s="33"/>
    </row>
    <row r="50" spans="1:12" x14ac:dyDescent="0.3">
      <c r="A50" s="33"/>
      <c r="B50" s="33"/>
      <c r="C50" s="33"/>
      <c r="D50" s="33"/>
      <c r="E50" s="33"/>
      <c r="F50" s="33"/>
      <c r="G50" s="33"/>
      <c r="H50" s="33"/>
      <c r="I50" s="33"/>
      <c r="J50" s="33"/>
      <c r="K50" s="33"/>
      <c r="L50" s="33"/>
    </row>
    <row r="51" spans="1:12" x14ac:dyDescent="0.3">
      <c r="A51" s="33"/>
      <c r="B51" s="33"/>
      <c r="C51" s="33"/>
      <c r="D51" s="33"/>
      <c r="E51" s="33"/>
      <c r="F51" s="33"/>
      <c r="G51" s="33"/>
      <c r="H51" s="33"/>
      <c r="I51" s="33"/>
      <c r="J51" s="33"/>
      <c r="K51" s="33"/>
      <c r="L51" s="33"/>
    </row>
  </sheetData>
  <sheetProtection algorithmName="SHA-512" hashValue="CHy+aJihf0FzI5mbiXW0DgPGNDecyIwaeZf07QeDJgKqDMIGllfDwxQ5wFQP5Q73EIhSNbu0ZvSWa13rb5PVoA==" saltValue="9fw3uCDP2jYTB+x+UYFKRw==" spinCount="100000" sheet="1" selectLockedCells="1"/>
  <mergeCells count="5">
    <mergeCell ref="J22:L23"/>
    <mergeCell ref="J18:L19"/>
    <mergeCell ref="J20:L20"/>
    <mergeCell ref="A2:L2"/>
    <mergeCell ref="J13:L16"/>
  </mergeCells>
  <conditionalFormatting sqref="A48:L50">
    <cfRule type="dataBar" priority="1">
      <dataBar>
        <cfvo type="min"/>
        <cfvo type="max"/>
        <color rgb="FF638EC6"/>
      </dataBar>
      <extLst>
        <ext xmlns:x14="http://schemas.microsoft.com/office/spreadsheetml/2009/9/main" uri="{B025F937-C7B1-47D3-B67F-A62EFF666E3E}">
          <x14:id>{968BF378-D742-4039-B8AB-D20D2D98598D}</x14:id>
        </ext>
      </extLst>
    </cfRule>
  </conditionalFormatting>
  <pageMargins left="0.5" right="0.49074074074074076" top="0.25" bottom="0.25" header="0.3" footer="0.3"/>
  <pageSetup orientation="portrait" r:id="rId1"/>
  <ignoredErrors>
    <ignoredError sqref="L4" unlockedFormula="1"/>
    <ignoredError sqref="H8:H9" evalError="1"/>
  </ignoredErrors>
  <drawing r:id="rId2"/>
  <extLst>
    <ext xmlns:x14="http://schemas.microsoft.com/office/spreadsheetml/2009/9/main" uri="{78C0D931-6437-407d-A8EE-F0AAD7539E65}">
      <x14:conditionalFormattings>
        <x14:conditionalFormatting xmlns:xm="http://schemas.microsoft.com/office/excel/2006/main">
          <x14:cfRule type="dataBar" id="{968BF378-D742-4039-B8AB-D20D2D98598D}">
            <x14:dataBar minLength="0" maxLength="100" border="1" negativeBarBorderColorSameAsPositive="0">
              <x14:cfvo type="autoMin"/>
              <x14:cfvo type="autoMax"/>
              <x14:borderColor rgb="FF638EC6"/>
              <x14:negativeFillColor rgb="FFFF0000"/>
              <x14:negativeBorderColor rgb="FFFF0000"/>
              <x14:axisColor rgb="FF000000"/>
            </x14:dataBar>
          </x14:cfRule>
          <xm:sqref>A48:L50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45"/>
  <sheetViews>
    <sheetView workbookViewId="0">
      <selection activeCell="I1" sqref="I1:I4"/>
    </sheetView>
  </sheetViews>
  <sheetFormatPr defaultRowHeight="14.4" x14ac:dyDescent="0.3"/>
  <cols>
    <col min="7" max="7" width="9.88671875" customWidth="1"/>
    <col min="16" max="16" width="11.5546875" bestFit="1" customWidth="1"/>
  </cols>
  <sheetData>
    <row r="1" spans="1:19" x14ac:dyDescent="0.3">
      <c r="C1" t="s">
        <v>4</v>
      </c>
      <c r="P1" s="3" t="s">
        <v>32</v>
      </c>
      <c r="S1" s="3" t="s">
        <v>32</v>
      </c>
    </row>
    <row r="2" spans="1:19" x14ac:dyDescent="0.3">
      <c r="A2" t="s">
        <v>3</v>
      </c>
      <c r="C2" t="s">
        <v>8</v>
      </c>
      <c r="E2" t="s">
        <v>15</v>
      </c>
      <c r="G2" t="s">
        <v>12</v>
      </c>
      <c r="L2" t="s">
        <v>42</v>
      </c>
      <c r="P2" s="2" t="e">
        <f>IF(#REF!&lt;&gt;"",#REF!+#REF!/1000,"")</f>
        <v>#REF!</v>
      </c>
      <c r="S2" t="e">
        <f>IF(#REF!&lt;&gt;"",#REF!+#REF!/1000,"")</f>
        <v>#REF!</v>
      </c>
    </row>
    <row r="3" spans="1:19" x14ac:dyDescent="0.3">
      <c r="A3" t="s">
        <v>6</v>
      </c>
      <c r="C3" t="s">
        <v>5</v>
      </c>
      <c r="E3" t="s">
        <v>16</v>
      </c>
      <c r="G3" t="s">
        <v>10</v>
      </c>
      <c r="L3" t="s">
        <v>41</v>
      </c>
      <c r="P3" s="2" t="e">
        <f>IF(#REF!&lt;&gt;"",#REF!+#REF!/1000,"")</f>
        <v>#REF!</v>
      </c>
      <c r="S3" t="e">
        <f>IF(#REF!&lt;&gt;"",#REF!+#REF!/1000,"")</f>
        <v>#REF!</v>
      </c>
    </row>
    <row r="4" spans="1:19" x14ac:dyDescent="0.3">
      <c r="C4" t="s">
        <v>7</v>
      </c>
      <c r="G4" t="s">
        <v>13</v>
      </c>
      <c r="L4" t="s">
        <v>45</v>
      </c>
      <c r="P4" s="2" t="e">
        <f>IF(#REF!&lt;&gt;"",#REF!+#REF!/1000,"")</f>
        <v>#REF!</v>
      </c>
      <c r="S4" t="e">
        <f>IF(#REF!&lt;&gt;"",#REF!+#REF!/1000,"")</f>
        <v>#REF!</v>
      </c>
    </row>
    <row r="5" spans="1:19" x14ac:dyDescent="0.3">
      <c r="G5" t="s">
        <v>11</v>
      </c>
      <c r="L5" t="s">
        <v>40</v>
      </c>
      <c r="P5" s="2" t="e">
        <f>IF(#REF!&lt;&gt;"",#REF!+#REF!/1000,"")</f>
        <v>#REF!</v>
      </c>
      <c r="S5" t="e">
        <f>IF(#REF!&lt;&gt;"",#REF!+#REF!/1000,"")</f>
        <v>#REF!</v>
      </c>
    </row>
    <row r="6" spans="1:19" x14ac:dyDescent="0.3">
      <c r="G6" t="s">
        <v>14</v>
      </c>
      <c r="L6" t="s">
        <v>46</v>
      </c>
      <c r="P6" s="2" t="e">
        <f>IF(#REF!&lt;&gt;"",#REF!+#REF!/1000,"")</f>
        <v>#REF!</v>
      </c>
      <c r="S6" t="e">
        <f>IF(#REF!&lt;&gt;"",#REF!+#REF!/1000,"")</f>
        <v>#REF!</v>
      </c>
    </row>
    <row r="7" spans="1:19" x14ac:dyDescent="0.3">
      <c r="L7" t="s">
        <v>44</v>
      </c>
      <c r="P7" s="2" t="e">
        <f>IF(#REF!&lt;&gt;"",#REF!+#REF!/1000,"")</f>
        <v>#REF!</v>
      </c>
      <c r="S7" t="e">
        <f>IF(#REF!&lt;&gt;"",#REF!+#REF!/1000,"")</f>
        <v>#REF!</v>
      </c>
    </row>
    <row r="8" spans="1:19" x14ac:dyDescent="0.3">
      <c r="L8" t="s">
        <v>43</v>
      </c>
      <c r="P8" s="2" t="e">
        <f>IF(#REF!&lt;&gt;"",#REF!+#REF!/1000,"")</f>
        <v>#REF!</v>
      </c>
      <c r="S8" t="e">
        <f>IF(#REF!&lt;&gt;"",#REF!+#REF!/1000,"")</f>
        <v>#REF!</v>
      </c>
    </row>
    <row r="9" spans="1:19" x14ac:dyDescent="0.3">
      <c r="L9" t="s">
        <v>47</v>
      </c>
      <c r="P9" s="2" t="e">
        <f>IF(#REF!&lt;&gt;"",#REF!+#REF!/1000,"")</f>
        <v>#REF!</v>
      </c>
      <c r="S9" t="e">
        <f>IF(#REF!&lt;&gt;"",#REF!+#REF!/1000,"")</f>
        <v>#REF!</v>
      </c>
    </row>
    <row r="10" spans="1:19" x14ac:dyDescent="0.3">
      <c r="P10" s="2" t="e">
        <f>IF(#REF!&lt;&gt;"",#REF!+#REF!/1000,"")</f>
        <v>#REF!</v>
      </c>
      <c r="S10" t="e">
        <f>IF(#REF!&lt;&gt;"",#REF!+#REF!/1000,"")</f>
        <v>#REF!</v>
      </c>
    </row>
    <row r="11" spans="1:19" x14ac:dyDescent="0.3">
      <c r="P11" s="2" t="e">
        <f>IF(#REF!&lt;&gt;"",#REF!+#REF!/1000,"")</f>
        <v>#REF!</v>
      </c>
      <c r="S11" t="e">
        <f>IF(#REF!&lt;&gt;"",#REF!+#REF!/1000,"")</f>
        <v>#REF!</v>
      </c>
    </row>
    <row r="12" spans="1:19" x14ac:dyDescent="0.3">
      <c r="P12" s="2" t="e">
        <f>IF(#REF!&lt;&gt;"",#REF!+#REF!/1000,"")</f>
        <v>#REF!</v>
      </c>
      <c r="S12" t="e">
        <f>IF(#REF!&lt;&gt;"",#REF!+#REF!/1000,"")</f>
        <v>#REF!</v>
      </c>
    </row>
    <row r="13" spans="1:19" x14ac:dyDescent="0.3">
      <c r="P13" s="2" t="e">
        <f>IF(#REF!&lt;&gt;"",#REF!+#REF!/1000,"")</f>
        <v>#REF!</v>
      </c>
      <c r="S13" t="e">
        <f>IF(#REF!&lt;&gt;"",#REF!+#REF!/1000,"")</f>
        <v>#REF!</v>
      </c>
    </row>
    <row r="14" spans="1:19" x14ac:dyDescent="0.3">
      <c r="P14" s="2" t="e">
        <f>IF(#REF!&lt;&gt;"",#REF!+#REF!/1000,"")</f>
        <v>#REF!</v>
      </c>
      <c r="S14" t="e">
        <f>IF(#REF!&lt;&gt;"",#REF!+#REF!/1000,"")</f>
        <v>#REF!</v>
      </c>
    </row>
    <row r="15" spans="1:19" x14ac:dyDescent="0.3">
      <c r="P15" s="2" t="e">
        <f>IF(#REF!&lt;&gt;"",#REF!+#REF!/1000,"")</f>
        <v>#REF!</v>
      </c>
      <c r="S15" t="e">
        <f>IF(#REF!&lt;&gt;"",#REF!+#REF!/1000,"")</f>
        <v>#REF!</v>
      </c>
    </row>
    <row r="16" spans="1:19" x14ac:dyDescent="0.3">
      <c r="P16" s="2" t="e">
        <f>IF(#REF!&lt;&gt;"",#REF!+#REF!/1000,"")</f>
        <v>#REF!</v>
      </c>
      <c r="S16" t="e">
        <f>IF(#REF!&lt;&gt;"",#REF!+#REF!/1000,"")</f>
        <v>#REF!</v>
      </c>
    </row>
    <row r="17" spans="16:19" x14ac:dyDescent="0.3">
      <c r="P17" s="2" t="e">
        <f>IF(#REF!&lt;&gt;"",#REF!+#REF!/1000,"")</f>
        <v>#REF!</v>
      </c>
      <c r="S17" t="e">
        <f>IF(#REF!&lt;&gt;"",#REF!+#REF!/1000,"")</f>
        <v>#REF!</v>
      </c>
    </row>
    <row r="18" spans="16:19" x14ac:dyDescent="0.3">
      <c r="P18" s="2" t="e">
        <f>IF(#REF!&lt;&gt;"",#REF!+#REF!/1000,"")</f>
        <v>#REF!</v>
      </c>
      <c r="S18" t="e">
        <f>IF(#REF!&lt;&gt;"",#REF!+#REF!/1000,"")</f>
        <v>#REF!</v>
      </c>
    </row>
    <row r="19" spans="16:19" x14ac:dyDescent="0.3">
      <c r="P19" s="2" t="e">
        <f>IF(#REF!&lt;&gt;"",#REF!+#REF!/1000,"")</f>
        <v>#REF!</v>
      </c>
      <c r="S19" t="e">
        <f>IF(#REF!&lt;&gt;"",#REF!+#REF!/1000,"")</f>
        <v>#REF!</v>
      </c>
    </row>
    <row r="20" spans="16:19" x14ac:dyDescent="0.3">
      <c r="P20" s="2" t="e">
        <f>IF(#REF!&lt;&gt;"",#REF!+#REF!/1000,"")</f>
        <v>#REF!</v>
      </c>
      <c r="S20" t="e">
        <f>IF(#REF!&lt;&gt;"",#REF!+#REF!/1000,"")</f>
        <v>#REF!</v>
      </c>
    </row>
    <row r="21" spans="16:19" x14ac:dyDescent="0.3">
      <c r="P21" s="2" t="e">
        <f>IF(#REF!&lt;&gt;"",#REF!+#REF!/1000,"")</f>
        <v>#REF!</v>
      </c>
      <c r="S21" t="e">
        <f>IF(#REF!&lt;&gt;"",#REF!+#REF!/1000,"")</f>
        <v>#REF!</v>
      </c>
    </row>
    <row r="22" spans="16:19" x14ac:dyDescent="0.3">
      <c r="P22" s="2" t="e">
        <f>IF(#REF!&lt;&gt;"",#REF!+#REF!/1000,"")</f>
        <v>#REF!</v>
      </c>
      <c r="S22" t="e">
        <f>IF(#REF!&lt;&gt;"",#REF!+#REF!/1000,"")</f>
        <v>#REF!</v>
      </c>
    </row>
    <row r="23" spans="16:19" x14ac:dyDescent="0.3">
      <c r="P23" s="2" t="e">
        <f>IF(#REF!&lt;&gt;"",#REF!+#REF!/1000,"")</f>
        <v>#REF!</v>
      </c>
      <c r="S23" t="e">
        <f>IF(#REF!&lt;&gt;"",#REF!+#REF!/1000,"")</f>
        <v>#REF!</v>
      </c>
    </row>
    <row r="24" spans="16:19" x14ac:dyDescent="0.3">
      <c r="P24" s="2" t="e">
        <f>IF(#REF!&lt;&gt;"",#REF!+#REF!/1000,"")</f>
        <v>#REF!</v>
      </c>
      <c r="S24" t="e">
        <f>IF(#REF!&lt;&gt;"",#REF!+#REF!/1000,"")</f>
        <v>#REF!</v>
      </c>
    </row>
    <row r="25" spans="16:19" x14ac:dyDescent="0.3">
      <c r="P25" s="2" t="e">
        <f>IF(#REF!&lt;&gt;"",#REF!+#REF!/1000,"")</f>
        <v>#REF!</v>
      </c>
      <c r="S25" t="e">
        <f>IF(#REF!&lt;&gt;"",#REF!+#REF!/1000,"")</f>
        <v>#REF!</v>
      </c>
    </row>
    <row r="26" spans="16:19" x14ac:dyDescent="0.3">
      <c r="P26" s="2" t="e">
        <f>IF(#REF!&lt;&gt;"",#REF!+#REF!/1000,"")</f>
        <v>#REF!</v>
      </c>
      <c r="S26" t="e">
        <f>IF(#REF!&lt;&gt;"",#REF!+#REF!/1000,"")</f>
        <v>#REF!</v>
      </c>
    </row>
    <row r="27" spans="16:19" x14ac:dyDescent="0.3">
      <c r="P27" s="2" t="e">
        <f>IF(#REF!&lt;&gt;"",#REF!+#REF!/1000,"")</f>
        <v>#REF!</v>
      </c>
      <c r="S27" t="e">
        <f>IF(#REF!&lt;&gt;"",#REF!+#REF!/1000,"")</f>
        <v>#REF!</v>
      </c>
    </row>
    <row r="28" spans="16:19" x14ac:dyDescent="0.3">
      <c r="P28" s="2" t="e">
        <f>IF(#REF!&lt;&gt;"",#REF!+#REF!/1000,"")</f>
        <v>#REF!</v>
      </c>
      <c r="S28" t="e">
        <f>IF(#REF!&lt;&gt;"",#REF!+#REF!/1000,"")</f>
        <v>#REF!</v>
      </c>
    </row>
    <row r="29" spans="16:19" x14ac:dyDescent="0.3">
      <c r="P29" s="2" t="e">
        <f>IF(#REF!&lt;&gt;"",#REF!+#REF!/1000,"")</f>
        <v>#REF!</v>
      </c>
      <c r="S29" t="e">
        <f>IF(#REF!&lt;&gt;"",#REF!+#REF!/1000,"")</f>
        <v>#REF!</v>
      </c>
    </row>
    <row r="30" spans="16:19" x14ac:dyDescent="0.3">
      <c r="P30" s="2" t="e">
        <f>IF(#REF!&lt;&gt;"",#REF!+#REF!/1000,"")</f>
        <v>#REF!</v>
      </c>
      <c r="S30" t="e">
        <f>IF(#REF!&lt;&gt;"",#REF!+#REF!/1000,"")</f>
        <v>#REF!</v>
      </c>
    </row>
    <row r="31" spans="16:19" x14ac:dyDescent="0.3">
      <c r="P31" s="2" t="e">
        <f>IF(#REF!&lt;&gt;"",#REF!+#REF!/1000,"")</f>
        <v>#REF!</v>
      </c>
      <c r="S31" t="e">
        <f>IF(#REF!&lt;&gt;"",#REF!+#REF!/1000,"")</f>
        <v>#REF!</v>
      </c>
    </row>
    <row r="32" spans="16:19" x14ac:dyDescent="0.3">
      <c r="P32" s="2" t="e">
        <f>IF(#REF!&lt;&gt;"",#REF!+#REF!/1000,"")</f>
        <v>#REF!</v>
      </c>
      <c r="S32" t="e">
        <f>IF(#REF!&lt;&gt;"",#REF!+#REF!/1000,"")</f>
        <v>#REF!</v>
      </c>
    </row>
    <row r="33" spans="16:19" x14ac:dyDescent="0.3">
      <c r="P33" s="2" t="e">
        <f>IF(#REF!&lt;&gt;"",#REF!+#REF!/1000,"")</f>
        <v>#REF!</v>
      </c>
      <c r="S33" t="e">
        <f>IF(#REF!&lt;&gt;"",#REF!+#REF!/1000,"")</f>
        <v>#REF!</v>
      </c>
    </row>
    <row r="34" spans="16:19" x14ac:dyDescent="0.3">
      <c r="P34" s="2" t="e">
        <f>IF(#REF!&lt;&gt;"",#REF!+#REF!/1000,"")</f>
        <v>#REF!</v>
      </c>
      <c r="S34" t="e">
        <f>IF(#REF!&lt;&gt;"",#REF!+#REF!/1000,"")</f>
        <v>#REF!</v>
      </c>
    </row>
    <row r="35" spans="16:19" x14ac:dyDescent="0.3">
      <c r="P35" s="2" t="e">
        <f>IF(#REF!&lt;&gt;"",#REF!+#REF!/1000,"")</f>
        <v>#REF!</v>
      </c>
      <c r="S35" t="e">
        <f>IF(#REF!&lt;&gt;"",#REF!+#REF!/1000,"")</f>
        <v>#REF!</v>
      </c>
    </row>
    <row r="36" spans="16:19" x14ac:dyDescent="0.3">
      <c r="P36" s="2" t="e">
        <f>IF(#REF!&lt;&gt;"",#REF!+#REF!/1000,"")</f>
        <v>#REF!</v>
      </c>
      <c r="S36" t="e">
        <f>IF(#REF!&lt;&gt;"",#REF!+#REF!/1000,"")</f>
        <v>#REF!</v>
      </c>
    </row>
    <row r="37" spans="16:19" x14ac:dyDescent="0.3">
      <c r="P37" s="2" t="e">
        <f>IF(#REF!&lt;&gt;"",#REF!+#REF!/1000,"")</f>
        <v>#REF!</v>
      </c>
      <c r="S37" t="e">
        <f>IF(#REF!&lt;&gt;"",#REF!+#REF!/1000,"")</f>
        <v>#REF!</v>
      </c>
    </row>
    <row r="38" spans="16:19" x14ac:dyDescent="0.3">
      <c r="P38" s="2" t="e">
        <f>IF(#REF!&lt;&gt;"",#REF!+#REF!/1000,"")</f>
        <v>#REF!</v>
      </c>
      <c r="S38" t="e">
        <f>IF(#REF!&lt;&gt;"",#REF!+#REF!/1000,"")</f>
        <v>#REF!</v>
      </c>
    </row>
    <row r="39" spans="16:19" x14ac:dyDescent="0.3">
      <c r="P39" s="2" t="e">
        <f>IF(#REF!&lt;&gt;"",#REF!+#REF!/1000,"")</f>
        <v>#REF!</v>
      </c>
      <c r="S39" t="e">
        <f>IF(#REF!&lt;&gt;"",#REF!+#REF!/1000,"")</f>
        <v>#REF!</v>
      </c>
    </row>
    <row r="40" spans="16:19" x14ac:dyDescent="0.3">
      <c r="P40" s="2" t="e">
        <f>IF(#REF!&lt;&gt;"",#REF!+#REF!/1000,"")</f>
        <v>#REF!</v>
      </c>
      <c r="S40" t="e">
        <f>IF(#REF!&lt;&gt;"",#REF!+#REF!/1000,"")</f>
        <v>#REF!</v>
      </c>
    </row>
    <row r="41" spans="16:19" x14ac:dyDescent="0.3">
      <c r="P41" s="2" t="e">
        <f>IF(#REF!&lt;&gt;"",#REF!+#REF!/1000,"")</f>
        <v>#REF!</v>
      </c>
      <c r="S41" t="e">
        <f>IF(#REF!&lt;&gt;"",#REF!+#REF!/1000,"")</f>
        <v>#REF!</v>
      </c>
    </row>
    <row r="42" spans="16:19" x14ac:dyDescent="0.3">
      <c r="P42" s="2" t="e">
        <f>IF(#REF!&lt;&gt;"",#REF!+#REF!/1000,"")</f>
        <v>#REF!</v>
      </c>
    </row>
    <row r="43" spans="16:19" x14ac:dyDescent="0.3">
      <c r="P43" s="2"/>
    </row>
    <row r="44" spans="16:19" x14ac:dyDescent="0.3">
      <c r="P44" s="2" t="e">
        <f>IF(#REF!&lt;&gt;"",#REF!+#REF!/1000,"")</f>
        <v>#REF!</v>
      </c>
    </row>
    <row r="45" spans="16:19" x14ac:dyDescent="0.3">
      <c r="P45" s="2" t="e">
        <f>IF(#REF!&lt;&gt;"",#REF!+#REF!/1000,"")</f>
        <v>#REF!</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7"/>
  <sheetViews>
    <sheetView showGridLines="0" showWhiteSpace="0" zoomScale="90" zoomScaleNormal="90" workbookViewId="0">
      <selection sqref="A1:F1"/>
    </sheetView>
  </sheetViews>
  <sheetFormatPr defaultRowHeight="14.4" x14ac:dyDescent="0.3"/>
  <cols>
    <col min="1" max="2" width="13.6640625" customWidth="1"/>
    <col min="3" max="3" width="12" customWidth="1"/>
    <col min="4" max="6" width="13.6640625" customWidth="1"/>
    <col min="7" max="8" width="9.109375" customWidth="1"/>
  </cols>
  <sheetData>
    <row r="1" spans="1:9" ht="23.4" customHeight="1" x14ac:dyDescent="0.3">
      <c r="A1" s="165" t="s">
        <v>57</v>
      </c>
      <c r="B1" s="166"/>
      <c r="C1" s="166"/>
      <c r="D1" s="166"/>
      <c r="E1" s="166"/>
      <c r="F1" s="166"/>
      <c r="G1" s="48"/>
      <c r="H1" s="48"/>
      <c r="I1" s="44"/>
    </row>
    <row r="2" spans="1:9" ht="45.75" customHeight="1" x14ac:dyDescent="0.3">
      <c r="A2" s="168" t="s">
        <v>97</v>
      </c>
      <c r="B2" s="169"/>
      <c r="C2" s="169"/>
      <c r="D2" s="169"/>
      <c r="E2" s="169"/>
      <c r="F2" s="170"/>
      <c r="G2" s="48"/>
      <c r="H2" s="48"/>
      <c r="I2" s="44"/>
    </row>
    <row r="3" spans="1:9" ht="6.6" hidden="1" customHeight="1" x14ac:dyDescent="0.3">
      <c r="A3" s="49"/>
      <c r="B3" s="50"/>
      <c r="C3" s="50"/>
      <c r="D3" s="50"/>
      <c r="E3" s="50"/>
      <c r="F3" s="50"/>
      <c r="G3" s="48"/>
      <c r="H3" s="48"/>
      <c r="I3" s="44"/>
    </row>
    <row r="4" spans="1:9" ht="15" customHeight="1" x14ac:dyDescent="0.3">
      <c r="A4" s="159" t="s">
        <v>59</v>
      </c>
      <c r="B4" s="167"/>
      <c r="C4" s="167"/>
      <c r="D4" s="63">
        <f>Throat_area</f>
        <v>16.600000000000001</v>
      </c>
      <c r="E4" s="77"/>
      <c r="F4" s="52"/>
      <c r="G4" s="70"/>
      <c r="H4" s="70"/>
      <c r="I4" s="53"/>
    </row>
    <row r="5" spans="1:9" ht="15" customHeight="1" x14ac:dyDescent="0.3">
      <c r="A5" s="159" t="s">
        <v>54</v>
      </c>
      <c r="B5" s="167"/>
      <c r="C5" s="167"/>
      <c r="D5" s="14">
        <f>Runtime</f>
        <v>6</v>
      </c>
      <c r="E5" s="51"/>
      <c r="F5" s="54"/>
      <c r="G5" s="70"/>
      <c r="H5" s="70"/>
      <c r="I5" s="53"/>
    </row>
    <row r="6" spans="1:9" ht="15" customHeight="1" x14ac:dyDescent="0.3">
      <c r="A6" s="110"/>
      <c r="B6" s="111"/>
      <c r="C6" s="111"/>
      <c r="D6" s="14"/>
      <c r="E6" s="51"/>
      <c r="F6" s="54"/>
      <c r="G6" s="96"/>
      <c r="H6" s="70"/>
      <c r="I6" s="53"/>
    </row>
    <row r="7" spans="1:9" ht="27" x14ac:dyDescent="0.3">
      <c r="A7" s="66" t="s">
        <v>27</v>
      </c>
      <c r="B7" s="55" t="s">
        <v>28</v>
      </c>
      <c r="C7" s="55" t="s">
        <v>29</v>
      </c>
      <c r="D7" s="55" t="s">
        <v>48</v>
      </c>
      <c r="E7" s="55" t="s">
        <v>30</v>
      </c>
      <c r="F7" s="55" t="s">
        <v>31</v>
      </c>
      <c r="G7" s="96"/>
      <c r="H7" s="104" t="s">
        <v>32</v>
      </c>
      <c r="I7" s="56"/>
    </row>
    <row r="8" spans="1:9" ht="12.15" customHeight="1" x14ac:dyDescent="0.3">
      <c r="A8" s="65">
        <v>1</v>
      </c>
      <c r="B8" s="15" t="str">
        <f>IF('Catch Can Field Worksheet'!B13="", "",'Catch Can Field Worksheet'!B13)</f>
        <v/>
      </c>
      <c r="C8" s="16" t="str">
        <f>IF(B8&lt;&gt;"",B8*0.061/$D$4,"")</f>
        <v/>
      </c>
      <c r="D8" s="16" t="str">
        <f>IF(C8&lt;&gt;"",C8/$D$5*60,"")</f>
        <v/>
      </c>
      <c r="E8" s="13" t="str">
        <f t="shared" ref="E8:E47" si="0">IF(B8&lt;&gt;"",RANK(H8,$H$8:$H$47,1),"")</f>
        <v/>
      </c>
      <c r="F8" s="13" t="str">
        <f t="shared" ref="F8:F47" si="1">IF(E8&lt;=$C$49/4,B8,"")</f>
        <v/>
      </c>
      <c r="G8" s="96"/>
      <c r="H8" s="102" t="str">
        <f t="shared" ref="H8:H47" si="2">IF(D8&lt;&gt;"",B8+A8/1000,"")</f>
        <v/>
      </c>
      <c r="I8" s="56"/>
    </row>
    <row r="9" spans="1:9" ht="12.15" customHeight="1" x14ac:dyDescent="0.3">
      <c r="A9" s="65">
        <v>2</v>
      </c>
      <c r="B9" s="15" t="str">
        <f>IF('Catch Can Field Worksheet'!B14="", "",'Catch Can Field Worksheet'!B14)</f>
        <v/>
      </c>
      <c r="C9" s="16" t="str">
        <f t="shared" ref="C9:C46" si="3">IF(B9&lt;&gt;"",B9*0.061/$D$4,"")</f>
        <v/>
      </c>
      <c r="D9" s="16" t="str">
        <f t="shared" ref="D9:D46" si="4">IF(C9&lt;&gt;"",C9/$D$5*60,"")</f>
        <v/>
      </c>
      <c r="E9" s="13" t="str">
        <f t="shared" si="0"/>
        <v/>
      </c>
      <c r="F9" s="13" t="str">
        <f t="shared" si="1"/>
        <v/>
      </c>
      <c r="G9" s="96"/>
      <c r="H9" s="102" t="str">
        <f t="shared" si="2"/>
        <v/>
      </c>
      <c r="I9" s="56"/>
    </row>
    <row r="10" spans="1:9" ht="12.15" customHeight="1" x14ac:dyDescent="0.3">
      <c r="A10" s="65">
        <v>3</v>
      </c>
      <c r="B10" s="15" t="str">
        <f>IF('Catch Can Field Worksheet'!B15="", "",'Catch Can Field Worksheet'!B15)</f>
        <v/>
      </c>
      <c r="C10" s="16" t="str">
        <f t="shared" si="3"/>
        <v/>
      </c>
      <c r="D10" s="16" t="str">
        <f t="shared" si="4"/>
        <v/>
      </c>
      <c r="E10" s="13" t="str">
        <f t="shared" si="0"/>
        <v/>
      </c>
      <c r="F10" s="13" t="str">
        <f t="shared" si="1"/>
        <v/>
      </c>
      <c r="G10" s="96"/>
      <c r="H10" s="102" t="str">
        <f t="shared" si="2"/>
        <v/>
      </c>
      <c r="I10" s="56"/>
    </row>
    <row r="11" spans="1:9" ht="12.15" customHeight="1" x14ac:dyDescent="0.3">
      <c r="A11" s="65">
        <v>4</v>
      </c>
      <c r="B11" s="15" t="str">
        <f>IF('Catch Can Field Worksheet'!B16="", "",'Catch Can Field Worksheet'!B16)</f>
        <v/>
      </c>
      <c r="C11" s="16" t="str">
        <f t="shared" si="3"/>
        <v/>
      </c>
      <c r="D11" s="16" t="str">
        <f t="shared" si="4"/>
        <v/>
      </c>
      <c r="E11" s="13" t="str">
        <f t="shared" si="0"/>
        <v/>
      </c>
      <c r="F11" s="13" t="str">
        <f t="shared" si="1"/>
        <v/>
      </c>
      <c r="G11" s="96"/>
      <c r="H11" s="102" t="str">
        <f t="shared" si="2"/>
        <v/>
      </c>
      <c r="I11" s="56"/>
    </row>
    <row r="12" spans="1:9" ht="12.15" customHeight="1" x14ac:dyDescent="0.3">
      <c r="A12" s="65">
        <v>5</v>
      </c>
      <c r="B12" s="15" t="str">
        <f>IF('Catch Can Field Worksheet'!B17="", "",'Catch Can Field Worksheet'!B17)</f>
        <v/>
      </c>
      <c r="C12" s="16" t="str">
        <f t="shared" si="3"/>
        <v/>
      </c>
      <c r="D12" s="16" t="str">
        <f t="shared" si="4"/>
        <v/>
      </c>
      <c r="E12" s="13" t="str">
        <f t="shared" si="0"/>
        <v/>
      </c>
      <c r="F12" s="13" t="str">
        <f t="shared" si="1"/>
        <v/>
      </c>
      <c r="G12" s="96"/>
      <c r="H12" s="102" t="str">
        <f t="shared" si="2"/>
        <v/>
      </c>
      <c r="I12" s="56"/>
    </row>
    <row r="13" spans="1:9" ht="12.15" customHeight="1" x14ac:dyDescent="0.3">
      <c r="A13" s="65">
        <v>6</v>
      </c>
      <c r="B13" s="15" t="str">
        <f>IF('Catch Can Field Worksheet'!B18="", "",'Catch Can Field Worksheet'!B18)</f>
        <v/>
      </c>
      <c r="C13" s="16" t="str">
        <f t="shared" si="3"/>
        <v/>
      </c>
      <c r="D13" s="16" t="str">
        <f t="shared" si="4"/>
        <v/>
      </c>
      <c r="E13" s="13" t="str">
        <f t="shared" si="0"/>
        <v/>
      </c>
      <c r="F13" s="13" t="str">
        <f t="shared" si="1"/>
        <v/>
      </c>
      <c r="G13" s="96"/>
      <c r="H13" s="102" t="str">
        <f t="shared" si="2"/>
        <v/>
      </c>
      <c r="I13" s="56"/>
    </row>
    <row r="14" spans="1:9" ht="12.15" customHeight="1" x14ac:dyDescent="0.3">
      <c r="A14" s="65">
        <v>7</v>
      </c>
      <c r="B14" s="15" t="str">
        <f>IF('Catch Can Field Worksheet'!B19="", "",'Catch Can Field Worksheet'!B19)</f>
        <v/>
      </c>
      <c r="C14" s="16" t="str">
        <f t="shared" si="3"/>
        <v/>
      </c>
      <c r="D14" s="16" t="str">
        <f t="shared" si="4"/>
        <v/>
      </c>
      <c r="E14" s="13" t="str">
        <f t="shared" si="0"/>
        <v/>
      </c>
      <c r="F14" s="13" t="str">
        <f t="shared" si="1"/>
        <v/>
      </c>
      <c r="G14" s="96"/>
      <c r="H14" s="102" t="str">
        <f t="shared" si="2"/>
        <v/>
      </c>
      <c r="I14" s="56"/>
    </row>
    <row r="15" spans="1:9" ht="12.15" customHeight="1" x14ac:dyDescent="0.3">
      <c r="A15" s="65">
        <v>8</v>
      </c>
      <c r="B15" s="15" t="str">
        <f>IF('Catch Can Field Worksheet'!B20="", "",'Catch Can Field Worksheet'!B20)</f>
        <v/>
      </c>
      <c r="C15" s="16" t="str">
        <f>IF(B15&lt;&gt;"",B15*0.061/$D$4,"")</f>
        <v/>
      </c>
      <c r="D15" s="16" t="str">
        <f t="shared" si="4"/>
        <v/>
      </c>
      <c r="E15" s="13" t="str">
        <f t="shared" si="0"/>
        <v/>
      </c>
      <c r="F15" s="13" t="str">
        <f t="shared" si="1"/>
        <v/>
      </c>
      <c r="G15" s="96"/>
      <c r="H15" s="102" t="str">
        <f t="shared" si="2"/>
        <v/>
      </c>
      <c r="I15" s="56"/>
    </row>
    <row r="16" spans="1:9" ht="12.15" customHeight="1" x14ac:dyDescent="0.3">
      <c r="A16" s="65">
        <v>9</v>
      </c>
      <c r="B16" s="15" t="str">
        <f>IF('Catch Can Field Worksheet'!B21="", "",'Catch Can Field Worksheet'!B21)</f>
        <v/>
      </c>
      <c r="C16" s="16" t="str">
        <f t="shared" si="3"/>
        <v/>
      </c>
      <c r="D16" s="16" t="str">
        <f t="shared" si="4"/>
        <v/>
      </c>
      <c r="E16" s="13" t="str">
        <f t="shared" si="0"/>
        <v/>
      </c>
      <c r="F16" s="13" t="str">
        <f t="shared" si="1"/>
        <v/>
      </c>
      <c r="G16" s="96"/>
      <c r="H16" s="102" t="str">
        <f t="shared" si="2"/>
        <v/>
      </c>
      <c r="I16" s="56"/>
    </row>
    <row r="17" spans="1:9" ht="12.15" customHeight="1" x14ac:dyDescent="0.3">
      <c r="A17" s="65">
        <v>10</v>
      </c>
      <c r="B17" s="17" t="str">
        <f>IF('Catch Can Field Worksheet'!B22="", "",'Catch Can Field Worksheet'!B22)</f>
        <v/>
      </c>
      <c r="C17" s="16" t="str">
        <f t="shared" si="3"/>
        <v/>
      </c>
      <c r="D17" s="16" t="str">
        <f t="shared" si="4"/>
        <v/>
      </c>
      <c r="E17" s="13" t="str">
        <f t="shared" si="0"/>
        <v/>
      </c>
      <c r="F17" s="13" t="str">
        <f t="shared" si="1"/>
        <v/>
      </c>
      <c r="G17" s="96"/>
      <c r="H17" s="102" t="str">
        <f t="shared" si="2"/>
        <v/>
      </c>
      <c r="I17" s="56"/>
    </row>
    <row r="18" spans="1:9" ht="12.15" customHeight="1" x14ac:dyDescent="0.3">
      <c r="A18" s="65">
        <v>11</v>
      </c>
      <c r="B18" s="17" t="str">
        <f>IF('Catch Can Field Worksheet'!D13="", "",'Catch Can Field Worksheet'!D13)</f>
        <v/>
      </c>
      <c r="C18" s="16" t="str">
        <f t="shared" si="3"/>
        <v/>
      </c>
      <c r="D18" s="16" t="str">
        <f t="shared" si="4"/>
        <v/>
      </c>
      <c r="E18" s="13" t="str">
        <f t="shared" si="0"/>
        <v/>
      </c>
      <c r="F18" s="13" t="str">
        <f t="shared" si="1"/>
        <v/>
      </c>
      <c r="G18" s="96"/>
      <c r="H18" s="102" t="str">
        <f t="shared" si="2"/>
        <v/>
      </c>
      <c r="I18" s="56"/>
    </row>
    <row r="19" spans="1:9" ht="12.15" customHeight="1" x14ac:dyDescent="0.3">
      <c r="A19" s="65">
        <v>12</v>
      </c>
      <c r="B19" s="17" t="str">
        <f>IF('Catch Can Field Worksheet'!D14="", "",'Catch Can Field Worksheet'!D14)</f>
        <v/>
      </c>
      <c r="C19" s="16" t="str">
        <f t="shared" si="3"/>
        <v/>
      </c>
      <c r="D19" s="16" t="str">
        <f t="shared" si="4"/>
        <v/>
      </c>
      <c r="E19" s="13" t="str">
        <f t="shared" si="0"/>
        <v/>
      </c>
      <c r="F19" s="13" t="str">
        <f t="shared" si="1"/>
        <v/>
      </c>
      <c r="G19" s="96"/>
      <c r="H19" s="102" t="str">
        <f t="shared" si="2"/>
        <v/>
      </c>
      <c r="I19" s="56"/>
    </row>
    <row r="20" spans="1:9" ht="12.15" customHeight="1" x14ac:dyDescent="0.3">
      <c r="A20" s="65">
        <v>13</v>
      </c>
      <c r="B20" s="17" t="str">
        <f>IF('Catch Can Field Worksheet'!D15="", "",'Catch Can Field Worksheet'!D15)</f>
        <v/>
      </c>
      <c r="C20" s="16" t="str">
        <f t="shared" si="3"/>
        <v/>
      </c>
      <c r="D20" s="16" t="str">
        <f t="shared" si="4"/>
        <v/>
      </c>
      <c r="E20" s="13" t="str">
        <f t="shared" si="0"/>
        <v/>
      </c>
      <c r="F20" s="13" t="str">
        <f t="shared" si="1"/>
        <v/>
      </c>
      <c r="G20" s="96"/>
      <c r="H20" s="102" t="str">
        <f t="shared" si="2"/>
        <v/>
      </c>
      <c r="I20" s="56"/>
    </row>
    <row r="21" spans="1:9" ht="12.15" customHeight="1" x14ac:dyDescent="0.3">
      <c r="A21" s="65">
        <v>14</v>
      </c>
      <c r="B21" s="17" t="str">
        <f>IF('Catch Can Field Worksheet'!D16="", "",'Catch Can Field Worksheet'!D16)</f>
        <v/>
      </c>
      <c r="C21" s="16" t="str">
        <f t="shared" si="3"/>
        <v/>
      </c>
      <c r="D21" s="16" t="str">
        <f t="shared" si="4"/>
        <v/>
      </c>
      <c r="E21" s="13" t="str">
        <f t="shared" si="0"/>
        <v/>
      </c>
      <c r="F21" s="13" t="str">
        <f t="shared" si="1"/>
        <v/>
      </c>
      <c r="G21" s="96"/>
      <c r="H21" s="102" t="str">
        <f t="shared" si="2"/>
        <v/>
      </c>
      <c r="I21" s="56"/>
    </row>
    <row r="22" spans="1:9" ht="12.15" customHeight="1" x14ac:dyDescent="0.3">
      <c r="A22" s="65">
        <v>15</v>
      </c>
      <c r="B22" s="17" t="str">
        <f>IF('Catch Can Field Worksheet'!D17="", "",'Catch Can Field Worksheet'!D17)</f>
        <v/>
      </c>
      <c r="C22" s="16" t="str">
        <f t="shared" si="3"/>
        <v/>
      </c>
      <c r="D22" s="16" t="str">
        <f t="shared" si="4"/>
        <v/>
      </c>
      <c r="E22" s="13" t="str">
        <f t="shared" si="0"/>
        <v/>
      </c>
      <c r="F22" s="13" t="str">
        <f t="shared" si="1"/>
        <v/>
      </c>
      <c r="G22" s="70"/>
      <c r="H22" s="102" t="str">
        <f t="shared" si="2"/>
        <v/>
      </c>
      <c r="I22" s="56"/>
    </row>
    <row r="23" spans="1:9" ht="12.15" customHeight="1" x14ac:dyDescent="0.3">
      <c r="A23" s="65">
        <v>16</v>
      </c>
      <c r="B23" s="17" t="str">
        <f>IF('Catch Can Field Worksheet'!D18="", "",'Catch Can Field Worksheet'!D18)</f>
        <v/>
      </c>
      <c r="C23" s="16" t="str">
        <f t="shared" si="3"/>
        <v/>
      </c>
      <c r="D23" s="16" t="str">
        <f t="shared" si="4"/>
        <v/>
      </c>
      <c r="E23" s="13" t="str">
        <f t="shared" si="0"/>
        <v/>
      </c>
      <c r="F23" s="13" t="str">
        <f t="shared" si="1"/>
        <v/>
      </c>
      <c r="G23" s="70"/>
      <c r="H23" s="102" t="str">
        <f t="shared" si="2"/>
        <v/>
      </c>
      <c r="I23" s="56"/>
    </row>
    <row r="24" spans="1:9" ht="12.15" customHeight="1" x14ac:dyDescent="0.3">
      <c r="A24" s="65">
        <v>17</v>
      </c>
      <c r="B24" s="17" t="str">
        <f>IF('Catch Can Field Worksheet'!D19="", "",'Catch Can Field Worksheet'!D19)</f>
        <v/>
      </c>
      <c r="C24" s="16" t="str">
        <f t="shared" si="3"/>
        <v/>
      </c>
      <c r="D24" s="16" t="str">
        <f t="shared" si="4"/>
        <v/>
      </c>
      <c r="E24" s="13" t="str">
        <f t="shared" si="0"/>
        <v/>
      </c>
      <c r="F24" s="13" t="str">
        <f t="shared" si="1"/>
        <v/>
      </c>
      <c r="G24" s="70"/>
      <c r="H24" s="102" t="str">
        <f t="shared" si="2"/>
        <v/>
      </c>
      <c r="I24" s="56"/>
    </row>
    <row r="25" spans="1:9" ht="12.15" customHeight="1" x14ac:dyDescent="0.3">
      <c r="A25" s="65">
        <v>18</v>
      </c>
      <c r="B25" s="17" t="str">
        <f>IF('Catch Can Field Worksheet'!D20="", "",'Catch Can Field Worksheet'!D20)</f>
        <v/>
      </c>
      <c r="C25" s="16" t="str">
        <f t="shared" si="3"/>
        <v/>
      </c>
      <c r="D25" s="16" t="str">
        <f t="shared" si="4"/>
        <v/>
      </c>
      <c r="E25" s="13" t="str">
        <f t="shared" si="0"/>
        <v/>
      </c>
      <c r="F25" s="13" t="str">
        <f t="shared" si="1"/>
        <v/>
      </c>
      <c r="G25" s="70"/>
      <c r="H25" s="102" t="str">
        <f t="shared" si="2"/>
        <v/>
      </c>
      <c r="I25" s="56"/>
    </row>
    <row r="26" spans="1:9" ht="12.15" customHeight="1" x14ac:dyDescent="0.3">
      <c r="A26" s="65">
        <v>19</v>
      </c>
      <c r="B26" s="17" t="str">
        <f>IF('Catch Can Field Worksheet'!D21="", "",'Catch Can Field Worksheet'!D21)</f>
        <v/>
      </c>
      <c r="C26" s="16" t="str">
        <f t="shared" si="3"/>
        <v/>
      </c>
      <c r="D26" s="16" t="str">
        <f t="shared" si="4"/>
        <v/>
      </c>
      <c r="E26" s="13" t="str">
        <f t="shared" si="0"/>
        <v/>
      </c>
      <c r="F26" s="13" t="str">
        <f t="shared" si="1"/>
        <v/>
      </c>
      <c r="G26" s="70"/>
      <c r="H26" s="102" t="str">
        <f t="shared" si="2"/>
        <v/>
      </c>
      <c r="I26" s="56"/>
    </row>
    <row r="27" spans="1:9" ht="12.15" customHeight="1" x14ac:dyDescent="0.3">
      <c r="A27" s="65">
        <v>20</v>
      </c>
      <c r="B27" s="17" t="str">
        <f>IF('Catch Can Field Worksheet'!D22="", "",'Catch Can Field Worksheet'!D22)</f>
        <v/>
      </c>
      <c r="C27" s="16" t="str">
        <f t="shared" si="3"/>
        <v/>
      </c>
      <c r="D27" s="16" t="str">
        <f t="shared" si="4"/>
        <v/>
      </c>
      <c r="E27" s="13" t="str">
        <f t="shared" si="0"/>
        <v/>
      </c>
      <c r="F27" s="13" t="str">
        <f t="shared" si="1"/>
        <v/>
      </c>
      <c r="G27" s="70"/>
      <c r="H27" s="102" t="str">
        <f t="shared" si="2"/>
        <v/>
      </c>
      <c r="I27" s="56"/>
    </row>
    <row r="28" spans="1:9" ht="12.15" customHeight="1" x14ac:dyDescent="0.3">
      <c r="A28" s="65">
        <v>21</v>
      </c>
      <c r="B28" s="17" t="str">
        <f>IF('Catch Can Field Worksheet'!F13="", "",'Catch Can Field Worksheet'!F13)</f>
        <v/>
      </c>
      <c r="C28" s="16" t="str">
        <f t="shared" si="3"/>
        <v/>
      </c>
      <c r="D28" s="16" t="str">
        <f t="shared" si="4"/>
        <v/>
      </c>
      <c r="E28" s="13" t="str">
        <f t="shared" si="0"/>
        <v/>
      </c>
      <c r="F28" s="13" t="str">
        <f t="shared" si="1"/>
        <v/>
      </c>
      <c r="G28" s="70"/>
      <c r="H28" s="102" t="str">
        <f t="shared" si="2"/>
        <v/>
      </c>
      <c r="I28" s="56"/>
    </row>
    <row r="29" spans="1:9" ht="12.15" customHeight="1" x14ac:dyDescent="0.3">
      <c r="A29" s="65">
        <v>22</v>
      </c>
      <c r="B29" s="17" t="str">
        <f>IF('Catch Can Field Worksheet'!F14="", "",'Catch Can Field Worksheet'!F14)</f>
        <v/>
      </c>
      <c r="C29" s="16" t="str">
        <f t="shared" si="3"/>
        <v/>
      </c>
      <c r="D29" s="16" t="str">
        <f t="shared" si="4"/>
        <v/>
      </c>
      <c r="E29" s="13" t="str">
        <f t="shared" si="0"/>
        <v/>
      </c>
      <c r="F29" s="13" t="str">
        <f t="shared" si="1"/>
        <v/>
      </c>
      <c r="G29" s="70"/>
      <c r="H29" s="102" t="str">
        <f t="shared" si="2"/>
        <v/>
      </c>
      <c r="I29" s="56"/>
    </row>
    <row r="30" spans="1:9" ht="12.15" customHeight="1" x14ac:dyDescent="0.3">
      <c r="A30" s="65">
        <v>23</v>
      </c>
      <c r="B30" s="17" t="str">
        <f>IF('Catch Can Field Worksheet'!F15="", "",'Catch Can Field Worksheet'!F15)</f>
        <v/>
      </c>
      <c r="C30" s="16" t="str">
        <f t="shared" si="3"/>
        <v/>
      </c>
      <c r="D30" s="16" t="str">
        <f t="shared" si="4"/>
        <v/>
      </c>
      <c r="E30" s="13" t="str">
        <f t="shared" si="0"/>
        <v/>
      </c>
      <c r="F30" s="13" t="str">
        <f t="shared" si="1"/>
        <v/>
      </c>
      <c r="G30" s="70"/>
      <c r="H30" s="102" t="str">
        <f t="shared" si="2"/>
        <v/>
      </c>
      <c r="I30" s="56"/>
    </row>
    <row r="31" spans="1:9" ht="12.15" customHeight="1" x14ac:dyDescent="0.3">
      <c r="A31" s="65">
        <v>24</v>
      </c>
      <c r="B31" s="17" t="str">
        <f>IF('Catch Can Field Worksheet'!F16="", "",'Catch Can Field Worksheet'!F16)</f>
        <v/>
      </c>
      <c r="C31" s="16" t="str">
        <f t="shared" si="3"/>
        <v/>
      </c>
      <c r="D31" s="16" t="str">
        <f t="shared" si="4"/>
        <v/>
      </c>
      <c r="E31" s="13" t="str">
        <f t="shared" si="0"/>
        <v/>
      </c>
      <c r="F31" s="13" t="str">
        <f t="shared" si="1"/>
        <v/>
      </c>
      <c r="G31" s="70"/>
      <c r="H31" s="102" t="str">
        <f t="shared" si="2"/>
        <v/>
      </c>
      <c r="I31" s="56"/>
    </row>
    <row r="32" spans="1:9" ht="12.15" customHeight="1" x14ac:dyDescent="0.3">
      <c r="A32" s="65">
        <v>25</v>
      </c>
      <c r="B32" s="17" t="str">
        <f>IF('Catch Can Field Worksheet'!F17="", "",'Catch Can Field Worksheet'!F17)</f>
        <v/>
      </c>
      <c r="C32" s="16" t="str">
        <f t="shared" si="3"/>
        <v/>
      </c>
      <c r="D32" s="16" t="str">
        <f t="shared" si="4"/>
        <v/>
      </c>
      <c r="E32" s="13" t="str">
        <f t="shared" si="0"/>
        <v/>
      </c>
      <c r="F32" s="13" t="str">
        <f t="shared" si="1"/>
        <v/>
      </c>
      <c r="G32" s="70"/>
      <c r="H32" s="102" t="str">
        <f t="shared" si="2"/>
        <v/>
      </c>
      <c r="I32" s="56"/>
    </row>
    <row r="33" spans="1:9" ht="12.15" customHeight="1" x14ac:dyDescent="0.3">
      <c r="A33" s="65">
        <v>26</v>
      </c>
      <c r="B33" s="17" t="str">
        <f>IF('Catch Can Field Worksheet'!F18="", "",'Catch Can Field Worksheet'!F18)</f>
        <v/>
      </c>
      <c r="C33" s="16" t="str">
        <f t="shared" si="3"/>
        <v/>
      </c>
      <c r="D33" s="16" t="str">
        <f t="shared" si="4"/>
        <v/>
      </c>
      <c r="E33" s="13" t="str">
        <f t="shared" si="0"/>
        <v/>
      </c>
      <c r="F33" s="13" t="str">
        <f t="shared" si="1"/>
        <v/>
      </c>
      <c r="G33" s="70"/>
      <c r="H33" s="102" t="str">
        <f t="shared" si="2"/>
        <v/>
      </c>
      <c r="I33" s="56"/>
    </row>
    <row r="34" spans="1:9" ht="12.15" customHeight="1" x14ac:dyDescent="0.3">
      <c r="A34" s="65">
        <v>27</v>
      </c>
      <c r="B34" s="17" t="str">
        <f>IF('Catch Can Field Worksheet'!F19="", "",'Catch Can Field Worksheet'!F19)</f>
        <v/>
      </c>
      <c r="C34" s="16" t="str">
        <f t="shared" si="3"/>
        <v/>
      </c>
      <c r="D34" s="16" t="str">
        <f t="shared" si="4"/>
        <v/>
      </c>
      <c r="E34" s="13" t="str">
        <f t="shared" si="0"/>
        <v/>
      </c>
      <c r="F34" s="13" t="str">
        <f t="shared" si="1"/>
        <v/>
      </c>
      <c r="G34" s="70"/>
      <c r="H34" s="102" t="str">
        <f t="shared" si="2"/>
        <v/>
      </c>
      <c r="I34" s="56"/>
    </row>
    <row r="35" spans="1:9" ht="12.15" customHeight="1" x14ac:dyDescent="0.3">
      <c r="A35" s="65">
        <v>28</v>
      </c>
      <c r="B35" s="17" t="str">
        <f>IF('Catch Can Field Worksheet'!F20="", "",'Catch Can Field Worksheet'!F20)</f>
        <v/>
      </c>
      <c r="C35" s="16" t="str">
        <f t="shared" si="3"/>
        <v/>
      </c>
      <c r="D35" s="16" t="str">
        <f t="shared" si="4"/>
        <v/>
      </c>
      <c r="E35" s="13" t="str">
        <f t="shared" si="0"/>
        <v/>
      </c>
      <c r="F35" s="13" t="str">
        <f t="shared" si="1"/>
        <v/>
      </c>
      <c r="G35" s="70"/>
      <c r="H35" s="102" t="str">
        <f t="shared" si="2"/>
        <v/>
      </c>
      <c r="I35" s="56"/>
    </row>
    <row r="36" spans="1:9" ht="12.15" customHeight="1" x14ac:dyDescent="0.3">
      <c r="A36" s="65">
        <v>29</v>
      </c>
      <c r="B36" s="17" t="str">
        <f>IF('Catch Can Field Worksheet'!F21="", "",'Catch Can Field Worksheet'!F21)</f>
        <v/>
      </c>
      <c r="C36" s="16" t="str">
        <f t="shared" si="3"/>
        <v/>
      </c>
      <c r="D36" s="16" t="str">
        <f t="shared" si="4"/>
        <v/>
      </c>
      <c r="E36" s="13" t="str">
        <f t="shared" si="0"/>
        <v/>
      </c>
      <c r="F36" s="13" t="str">
        <f t="shared" si="1"/>
        <v/>
      </c>
      <c r="G36" s="70"/>
      <c r="H36" s="102" t="str">
        <f t="shared" si="2"/>
        <v/>
      </c>
      <c r="I36" s="56"/>
    </row>
    <row r="37" spans="1:9" ht="12.15" customHeight="1" x14ac:dyDescent="0.3">
      <c r="A37" s="65">
        <v>30</v>
      </c>
      <c r="B37" s="17" t="str">
        <f>IF('Catch Can Field Worksheet'!F22="", "",'Catch Can Field Worksheet'!F22)</f>
        <v/>
      </c>
      <c r="C37" s="16" t="str">
        <f t="shared" si="3"/>
        <v/>
      </c>
      <c r="D37" s="16" t="str">
        <f t="shared" si="4"/>
        <v/>
      </c>
      <c r="E37" s="13" t="str">
        <f t="shared" si="0"/>
        <v/>
      </c>
      <c r="F37" s="13" t="str">
        <f t="shared" si="1"/>
        <v/>
      </c>
      <c r="G37" s="70"/>
      <c r="H37" s="102" t="str">
        <f t="shared" si="2"/>
        <v/>
      </c>
      <c r="I37" s="56"/>
    </row>
    <row r="38" spans="1:9" ht="12.15" customHeight="1" x14ac:dyDescent="0.3">
      <c r="A38" s="65">
        <v>31</v>
      </c>
      <c r="B38" s="17" t="str">
        <f>IF('Catch Can Field Worksheet'!H13="", "",'Catch Can Field Worksheet'!H13)</f>
        <v/>
      </c>
      <c r="C38" s="16" t="str">
        <f t="shared" si="3"/>
        <v/>
      </c>
      <c r="D38" s="16" t="str">
        <f t="shared" si="4"/>
        <v/>
      </c>
      <c r="E38" s="13" t="str">
        <f t="shared" si="0"/>
        <v/>
      </c>
      <c r="F38" s="13" t="str">
        <f t="shared" si="1"/>
        <v/>
      </c>
      <c r="G38" s="70"/>
      <c r="H38" s="102" t="str">
        <f t="shared" si="2"/>
        <v/>
      </c>
      <c r="I38" s="56"/>
    </row>
    <row r="39" spans="1:9" ht="12.15" customHeight="1" x14ac:dyDescent="0.3">
      <c r="A39" s="65">
        <v>32</v>
      </c>
      <c r="B39" s="17" t="str">
        <f>IF('Catch Can Field Worksheet'!H14="", "",'Catch Can Field Worksheet'!H14)</f>
        <v/>
      </c>
      <c r="C39" s="16" t="str">
        <f t="shared" si="3"/>
        <v/>
      </c>
      <c r="D39" s="16" t="str">
        <f t="shared" si="4"/>
        <v/>
      </c>
      <c r="E39" s="13" t="str">
        <f t="shared" si="0"/>
        <v/>
      </c>
      <c r="F39" s="13" t="str">
        <f t="shared" si="1"/>
        <v/>
      </c>
      <c r="G39" s="57"/>
      <c r="H39" s="102" t="str">
        <f t="shared" si="2"/>
        <v/>
      </c>
      <c r="I39" s="56"/>
    </row>
    <row r="40" spans="1:9" ht="12.15" customHeight="1" x14ac:dyDescent="0.3">
      <c r="A40" s="65">
        <v>33</v>
      </c>
      <c r="B40" s="17" t="str">
        <f>IF('Catch Can Field Worksheet'!H15="", "",'Catch Can Field Worksheet'!H15)</f>
        <v/>
      </c>
      <c r="C40" s="16" t="str">
        <f t="shared" si="3"/>
        <v/>
      </c>
      <c r="D40" s="16" t="str">
        <f t="shared" si="4"/>
        <v/>
      </c>
      <c r="E40" s="13" t="str">
        <f t="shared" si="0"/>
        <v/>
      </c>
      <c r="F40" s="13" t="str">
        <f t="shared" si="1"/>
        <v/>
      </c>
      <c r="G40" s="57"/>
      <c r="H40" s="102" t="str">
        <f t="shared" si="2"/>
        <v/>
      </c>
      <c r="I40" s="56"/>
    </row>
    <row r="41" spans="1:9" ht="12.15" customHeight="1" x14ac:dyDescent="0.3">
      <c r="A41" s="65">
        <v>34</v>
      </c>
      <c r="B41" s="17" t="str">
        <f>IF('Catch Can Field Worksheet'!H16="", "",'Catch Can Field Worksheet'!H16)</f>
        <v/>
      </c>
      <c r="C41" s="16" t="str">
        <f t="shared" si="3"/>
        <v/>
      </c>
      <c r="D41" s="16" t="str">
        <f t="shared" si="4"/>
        <v/>
      </c>
      <c r="E41" s="13" t="str">
        <f t="shared" si="0"/>
        <v/>
      </c>
      <c r="F41" s="13" t="str">
        <f t="shared" si="1"/>
        <v/>
      </c>
      <c r="G41" s="57"/>
      <c r="H41" s="102" t="str">
        <f t="shared" si="2"/>
        <v/>
      </c>
      <c r="I41" s="56"/>
    </row>
    <row r="42" spans="1:9" ht="12.15" customHeight="1" x14ac:dyDescent="0.3">
      <c r="A42" s="65">
        <v>35</v>
      </c>
      <c r="B42" s="17" t="str">
        <f>IF('Catch Can Field Worksheet'!H17="", "",'Catch Can Field Worksheet'!H17)</f>
        <v/>
      </c>
      <c r="C42" s="16" t="str">
        <f t="shared" si="3"/>
        <v/>
      </c>
      <c r="D42" s="16" t="str">
        <f t="shared" si="4"/>
        <v/>
      </c>
      <c r="E42" s="13" t="str">
        <f t="shared" si="0"/>
        <v/>
      </c>
      <c r="F42" s="13" t="str">
        <f t="shared" si="1"/>
        <v/>
      </c>
      <c r="G42" s="57"/>
      <c r="H42" s="102" t="str">
        <f t="shared" si="2"/>
        <v/>
      </c>
      <c r="I42" s="56"/>
    </row>
    <row r="43" spans="1:9" ht="12.15" customHeight="1" x14ac:dyDescent="0.3">
      <c r="A43" s="65">
        <v>36</v>
      </c>
      <c r="B43" s="17" t="str">
        <f>IF('Catch Can Field Worksheet'!H18="", "",'Catch Can Field Worksheet'!H18)</f>
        <v/>
      </c>
      <c r="C43" s="16" t="str">
        <f t="shared" si="3"/>
        <v/>
      </c>
      <c r="D43" s="16" t="str">
        <f t="shared" si="4"/>
        <v/>
      </c>
      <c r="E43" s="13" t="str">
        <f t="shared" si="0"/>
        <v/>
      </c>
      <c r="F43" s="13" t="str">
        <f t="shared" si="1"/>
        <v/>
      </c>
      <c r="G43" s="57"/>
      <c r="H43" s="102" t="str">
        <f t="shared" si="2"/>
        <v/>
      </c>
      <c r="I43" s="56"/>
    </row>
    <row r="44" spans="1:9" ht="12.15" customHeight="1" x14ac:dyDescent="0.3">
      <c r="A44" s="65">
        <v>37</v>
      </c>
      <c r="B44" s="17" t="str">
        <f>IF('Catch Can Field Worksheet'!H19="", "",'Catch Can Field Worksheet'!H19)</f>
        <v/>
      </c>
      <c r="C44" s="16" t="str">
        <f t="shared" si="3"/>
        <v/>
      </c>
      <c r="D44" s="16" t="str">
        <f t="shared" si="4"/>
        <v/>
      </c>
      <c r="E44" s="13" t="str">
        <f t="shared" si="0"/>
        <v/>
      </c>
      <c r="F44" s="13" t="str">
        <f t="shared" si="1"/>
        <v/>
      </c>
      <c r="G44" s="57"/>
      <c r="H44" s="102" t="str">
        <f t="shared" si="2"/>
        <v/>
      </c>
      <c r="I44" s="56"/>
    </row>
    <row r="45" spans="1:9" ht="12.15" customHeight="1" x14ac:dyDescent="0.3">
      <c r="A45" s="65">
        <v>38</v>
      </c>
      <c r="B45" s="17" t="str">
        <f>IF('Catch Can Field Worksheet'!H20="", "",'Catch Can Field Worksheet'!H20)</f>
        <v/>
      </c>
      <c r="C45" s="16" t="str">
        <f t="shared" si="3"/>
        <v/>
      </c>
      <c r="D45" s="16" t="str">
        <f t="shared" si="4"/>
        <v/>
      </c>
      <c r="E45" s="13" t="str">
        <f t="shared" si="0"/>
        <v/>
      </c>
      <c r="F45" s="13" t="str">
        <f t="shared" si="1"/>
        <v/>
      </c>
      <c r="G45" s="57"/>
      <c r="H45" s="102" t="str">
        <f t="shared" si="2"/>
        <v/>
      </c>
      <c r="I45" s="56"/>
    </row>
    <row r="46" spans="1:9" ht="12.15" customHeight="1" x14ac:dyDescent="0.3">
      <c r="A46" s="65">
        <v>39</v>
      </c>
      <c r="B46" s="17" t="str">
        <f>IF('Catch Can Field Worksheet'!H21="", "",'Catch Can Field Worksheet'!H21)</f>
        <v/>
      </c>
      <c r="C46" s="16" t="str">
        <f t="shared" si="3"/>
        <v/>
      </c>
      <c r="D46" s="16" t="str">
        <f t="shared" si="4"/>
        <v/>
      </c>
      <c r="E46" s="13" t="str">
        <f t="shared" si="0"/>
        <v/>
      </c>
      <c r="F46" s="13" t="str">
        <f t="shared" si="1"/>
        <v/>
      </c>
      <c r="G46" s="57"/>
      <c r="H46" s="102" t="str">
        <f t="shared" si="2"/>
        <v/>
      </c>
      <c r="I46" s="56"/>
    </row>
    <row r="47" spans="1:9" ht="12.15" customHeight="1" x14ac:dyDescent="0.3">
      <c r="A47" s="65">
        <v>40</v>
      </c>
      <c r="B47" s="17" t="str">
        <f>IF('Catch Can Field Worksheet'!H22="", "",'Catch Can Field Worksheet'!H22)</f>
        <v/>
      </c>
      <c r="C47" s="69" t="str">
        <f>IF(B47&lt;&gt;"",B47*0.061/$D$4,"")</f>
        <v/>
      </c>
      <c r="D47" s="69" t="str">
        <f>IF(C47&lt;&gt;"",C47/$D$5*60,"")</f>
        <v/>
      </c>
      <c r="E47" s="13" t="str">
        <f t="shared" si="0"/>
        <v/>
      </c>
      <c r="F47" s="13" t="str">
        <f t="shared" si="1"/>
        <v/>
      </c>
      <c r="G47" s="57"/>
      <c r="H47" s="102" t="str">
        <f t="shared" si="2"/>
        <v/>
      </c>
      <c r="I47" s="56"/>
    </row>
    <row r="48" spans="1:9" ht="15" customHeight="1" x14ac:dyDescent="0.3">
      <c r="A48" s="18" t="s">
        <v>13</v>
      </c>
      <c r="B48" s="19" t="e">
        <f>AVERAGE(B8:B47)</f>
        <v>#DIV/0!</v>
      </c>
      <c r="C48" s="69" t="e">
        <f>B48*0.061/$D$4</f>
        <v>#DIV/0!</v>
      </c>
      <c r="D48" s="69" t="e">
        <f>C48/$D$5*60</f>
        <v>#DIV/0!</v>
      </c>
      <c r="E48" s="18"/>
      <c r="F48" s="18" t="e">
        <f>AVERAGE(F8:F47)</f>
        <v>#DIV/0!</v>
      </c>
      <c r="G48" s="70"/>
      <c r="H48" s="103"/>
      <c r="I48" s="53"/>
    </row>
    <row r="49" spans="1:9" ht="15" customHeight="1" x14ac:dyDescent="0.3">
      <c r="A49" s="171" t="s">
        <v>33</v>
      </c>
      <c r="B49" s="172"/>
      <c r="C49" s="21">
        <f>COUNT(B8:B47)</f>
        <v>0</v>
      </c>
      <c r="D49" s="70"/>
      <c r="E49" s="70"/>
      <c r="F49" s="70"/>
      <c r="G49" s="70"/>
      <c r="H49" s="70"/>
      <c r="I49" s="53"/>
    </row>
    <row r="50" spans="1:9" ht="15" customHeight="1" x14ac:dyDescent="0.35">
      <c r="A50" s="161" t="s">
        <v>34</v>
      </c>
      <c r="B50" s="162"/>
      <c r="C50" s="20" t="e">
        <f>F48/B48</f>
        <v>#DIV/0!</v>
      </c>
      <c r="D50" s="58" t="s">
        <v>92</v>
      </c>
      <c r="E50" s="57"/>
      <c r="F50" s="57"/>
      <c r="G50" s="70"/>
      <c r="H50" s="70"/>
      <c r="I50" s="53"/>
    </row>
    <row r="51" spans="1:9" s="4" customFormat="1" ht="15" customHeight="1" x14ac:dyDescent="0.3">
      <c r="A51" s="159" t="s">
        <v>49</v>
      </c>
      <c r="B51" s="160"/>
      <c r="C51" s="22" t="e">
        <f>D48</f>
        <v>#DIV/0!</v>
      </c>
      <c r="D51" s="163" t="s">
        <v>82</v>
      </c>
      <c r="E51" s="164"/>
      <c r="F51" s="112"/>
      <c r="G51" s="59"/>
      <c r="H51" s="59"/>
      <c r="I51" s="59"/>
    </row>
    <row r="52" spans="1:9" ht="15" customHeight="1" x14ac:dyDescent="0.3">
      <c r="A52" s="79"/>
      <c r="B52" s="79"/>
      <c r="C52" s="97"/>
      <c r="D52" s="80"/>
      <c r="E52" s="60"/>
      <c r="F52" s="60"/>
      <c r="G52" s="44"/>
      <c r="H52" s="44"/>
      <c r="I52" s="44"/>
    </row>
    <row r="53" spans="1:9" ht="15" customHeight="1" x14ac:dyDescent="0.3">
      <c r="A53" s="158"/>
      <c r="B53" s="158"/>
      <c r="C53" s="81"/>
      <c r="D53" s="82"/>
      <c r="E53" s="44"/>
      <c r="F53" s="44"/>
      <c r="G53" s="44"/>
      <c r="H53" s="44"/>
      <c r="I53" s="44"/>
    </row>
    <row r="54" spans="1:9" ht="15" customHeight="1" x14ac:dyDescent="0.3">
      <c r="A54" s="158"/>
      <c r="B54" s="158"/>
      <c r="C54" s="83"/>
      <c r="D54" s="84"/>
      <c r="E54" s="44"/>
      <c r="F54" s="44"/>
      <c r="G54" s="44"/>
      <c r="H54" s="44"/>
      <c r="I54" s="44"/>
    </row>
    <row r="55" spans="1:9" x14ac:dyDescent="0.3">
      <c r="A55" s="44"/>
      <c r="B55" s="44"/>
      <c r="C55" s="44"/>
      <c r="D55" s="44"/>
      <c r="E55" s="44"/>
      <c r="F55" s="44"/>
      <c r="G55" s="44"/>
      <c r="H55" s="44"/>
      <c r="I55" s="44"/>
    </row>
    <row r="56" spans="1:9" x14ac:dyDescent="0.3">
      <c r="A56" s="44"/>
      <c r="B56" s="44"/>
      <c r="C56" s="44"/>
      <c r="D56" s="44"/>
      <c r="E56" s="44"/>
      <c r="F56" s="44"/>
      <c r="G56" s="44"/>
      <c r="H56" s="44"/>
      <c r="I56" s="44"/>
    </row>
    <row r="57" spans="1:9" x14ac:dyDescent="0.3">
      <c r="A57" s="44"/>
      <c r="B57" s="44"/>
      <c r="C57" s="44"/>
      <c r="D57" s="44"/>
      <c r="E57" s="44"/>
      <c r="F57" s="44"/>
      <c r="G57" s="44"/>
      <c r="H57" s="44"/>
      <c r="I57" s="44"/>
    </row>
  </sheetData>
  <sheetProtection algorithmName="SHA-512" hashValue="gGZiFrZ0mWuNN4GmqLgxQp6NBXvMihTaj+GylfVJaMbMrCfx+dOKAm7Yg2qddizGnVJhHxxXBUefd8LJbCx0mw==" saltValue="hCff6TJb7ZUNgR2/PHikaw==" spinCount="100000" sheet="1" selectLockedCells="1" selectUnlockedCells="1"/>
  <mergeCells count="10">
    <mergeCell ref="A1:F1"/>
    <mergeCell ref="A4:C4"/>
    <mergeCell ref="A5:C5"/>
    <mergeCell ref="A2:F2"/>
    <mergeCell ref="A49:B49"/>
    <mergeCell ref="A53:B53"/>
    <mergeCell ref="A54:B54"/>
    <mergeCell ref="A51:B51"/>
    <mergeCell ref="A50:B50"/>
    <mergeCell ref="D51:E51"/>
  </mergeCells>
  <pageMargins left="0.7" right="0.7" top="0.25" bottom="0"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5"/>
  <sheetViews>
    <sheetView showGridLines="0" showRuler="0" view="pageLayout" zoomScale="90" zoomScaleNormal="100" zoomScaleSheetLayoutView="120" zoomScalePageLayoutView="90" workbookViewId="0">
      <selection activeCell="J35" sqref="A1:J35"/>
    </sheetView>
  </sheetViews>
  <sheetFormatPr defaultRowHeight="14.4" x14ac:dyDescent="0.3"/>
  <cols>
    <col min="1" max="1" width="9.6640625" bestFit="1" customWidth="1"/>
    <col min="2" max="2" width="9.109375" customWidth="1"/>
  </cols>
  <sheetData>
    <row r="1" spans="1:10" x14ac:dyDescent="0.3">
      <c r="A1" s="96"/>
      <c r="B1" s="96"/>
      <c r="C1" s="96"/>
      <c r="D1" s="96"/>
      <c r="E1" s="96"/>
      <c r="F1" s="96"/>
      <c r="G1" s="96"/>
      <c r="H1" s="96"/>
      <c r="I1" s="96"/>
      <c r="J1" s="96"/>
    </row>
    <row r="2" spans="1:10" x14ac:dyDescent="0.3">
      <c r="A2" s="96"/>
      <c r="B2" s="96"/>
      <c r="C2" s="96"/>
      <c r="D2" s="96"/>
      <c r="E2" s="96"/>
      <c r="F2" s="96"/>
      <c r="G2" s="96"/>
      <c r="H2" s="96"/>
      <c r="I2" s="96"/>
      <c r="J2" s="96"/>
    </row>
    <row r="3" spans="1:10" x14ac:dyDescent="0.3">
      <c r="A3" s="96"/>
      <c r="B3" s="96"/>
      <c r="C3" s="96"/>
      <c r="D3" s="96"/>
      <c r="E3" s="96"/>
      <c r="F3" s="96"/>
      <c r="G3" s="96"/>
      <c r="H3" s="96"/>
      <c r="I3" s="96"/>
      <c r="J3" s="96"/>
    </row>
    <row r="4" spans="1:10" x14ac:dyDescent="0.3">
      <c r="A4" s="96"/>
      <c r="B4" s="96"/>
      <c r="C4" s="96"/>
      <c r="D4" s="96"/>
      <c r="E4" s="96"/>
      <c r="F4" s="96"/>
      <c r="G4" s="96"/>
      <c r="H4" s="96"/>
      <c r="I4" s="96"/>
      <c r="J4" s="96"/>
    </row>
    <row r="5" spans="1:10" x14ac:dyDescent="0.3">
      <c r="A5" s="96"/>
      <c r="B5" s="96"/>
      <c r="C5" s="96"/>
      <c r="D5" s="96"/>
      <c r="E5" s="96"/>
      <c r="F5" s="96"/>
      <c r="G5" s="96"/>
      <c r="H5" s="96"/>
      <c r="I5" s="96"/>
      <c r="J5" s="96"/>
    </row>
    <row r="6" spans="1:10" x14ac:dyDescent="0.3">
      <c r="A6" s="96"/>
      <c r="B6" s="96"/>
      <c r="C6" s="96"/>
      <c r="D6" s="96"/>
      <c r="E6" s="96"/>
      <c r="F6" s="96"/>
      <c r="G6" s="96"/>
      <c r="H6" s="96"/>
      <c r="I6" s="96"/>
      <c r="J6" s="96"/>
    </row>
    <row r="7" spans="1:10" x14ac:dyDescent="0.3">
      <c r="A7" s="96"/>
      <c r="B7" s="96"/>
      <c r="C7" s="96"/>
      <c r="D7" s="96"/>
      <c r="E7" s="96"/>
      <c r="F7" s="96"/>
      <c r="G7" s="96"/>
      <c r="H7" s="96"/>
      <c r="I7" s="96"/>
      <c r="J7" s="96"/>
    </row>
    <row r="8" spans="1:10" s="96" customFormat="1" ht="21" x14ac:dyDescent="0.4">
      <c r="A8" s="108" t="s">
        <v>60</v>
      </c>
    </row>
    <row r="9" spans="1:10" s="96" customFormat="1" x14ac:dyDescent="0.3">
      <c r="A9" s="10"/>
    </row>
    <row r="10" spans="1:10" s="96" customFormat="1" ht="15" customHeight="1" x14ac:dyDescent="0.3">
      <c r="A10" s="10" t="s">
        <v>80</v>
      </c>
      <c r="F10" s="10" t="s">
        <v>71</v>
      </c>
    </row>
    <row r="11" spans="1:10" s="96" customFormat="1" x14ac:dyDescent="0.3">
      <c r="A11" s="96" t="s">
        <v>72</v>
      </c>
      <c r="F11" s="96" t="s">
        <v>64</v>
      </c>
    </row>
    <row r="12" spans="1:10" s="96" customFormat="1" x14ac:dyDescent="0.3">
      <c r="A12" s="96" t="s">
        <v>73</v>
      </c>
      <c r="F12" s="96" t="s">
        <v>65</v>
      </c>
    </row>
    <row r="13" spans="1:10" s="96" customFormat="1" x14ac:dyDescent="0.3">
      <c r="A13" s="96" t="s">
        <v>74</v>
      </c>
      <c r="F13" s="96" t="s">
        <v>66</v>
      </c>
    </row>
    <row r="14" spans="1:10" s="96" customFormat="1" x14ac:dyDescent="0.3">
      <c r="A14" s="96" t="s">
        <v>75</v>
      </c>
      <c r="F14" s="96" t="s">
        <v>67</v>
      </c>
    </row>
    <row r="15" spans="1:10" s="96" customFormat="1" x14ac:dyDescent="0.3">
      <c r="A15" s="96" t="s">
        <v>76</v>
      </c>
      <c r="F15" s="96" t="s">
        <v>68</v>
      </c>
    </row>
    <row r="16" spans="1:10" s="96" customFormat="1" x14ac:dyDescent="0.3">
      <c r="A16" s="96" t="s">
        <v>77</v>
      </c>
      <c r="F16" s="96" t="s">
        <v>69</v>
      </c>
    </row>
    <row r="17" spans="1:10" s="96" customFormat="1" x14ac:dyDescent="0.3">
      <c r="A17" s="96" t="s">
        <v>78</v>
      </c>
      <c r="F17" s="96" t="s">
        <v>70</v>
      </c>
    </row>
    <row r="18" spans="1:10" s="96" customFormat="1" x14ac:dyDescent="0.3"/>
    <row r="19" spans="1:10" s="96" customFormat="1" x14ac:dyDescent="0.3"/>
    <row r="20" spans="1:10" s="96" customFormat="1" x14ac:dyDescent="0.3">
      <c r="A20" s="96" t="s">
        <v>119</v>
      </c>
    </row>
    <row r="21" spans="1:10" s="96" customFormat="1" x14ac:dyDescent="0.3"/>
    <row r="22" spans="1:10" x14ac:dyDescent="0.3">
      <c r="A22" s="10" t="s">
        <v>71</v>
      </c>
      <c r="B22" s="96"/>
      <c r="C22" s="96"/>
      <c r="D22" s="96"/>
      <c r="E22" s="96"/>
      <c r="F22" s="96"/>
      <c r="G22" s="96"/>
      <c r="H22" s="96"/>
      <c r="I22" s="96"/>
      <c r="J22" s="96"/>
    </row>
    <row r="23" spans="1:10" s="96" customFormat="1" x14ac:dyDescent="0.3">
      <c r="A23" s="96" t="s">
        <v>139</v>
      </c>
    </row>
    <row r="24" spans="1:10" x14ac:dyDescent="0.3">
      <c r="A24" s="10" t="s">
        <v>61</v>
      </c>
      <c r="B24" s="96"/>
      <c r="C24" s="96"/>
      <c r="D24" s="96"/>
      <c r="E24" s="96"/>
      <c r="F24" s="96"/>
      <c r="G24" s="96"/>
      <c r="H24" s="96"/>
      <c r="I24" s="96"/>
      <c r="J24" s="96"/>
    </row>
    <row r="25" spans="1:10" x14ac:dyDescent="0.3">
      <c r="A25" s="10" t="s">
        <v>62</v>
      </c>
      <c r="B25" s="96"/>
      <c r="C25" s="96"/>
      <c r="D25" s="96"/>
      <c r="E25" s="96"/>
      <c r="F25" s="96"/>
      <c r="G25" s="96"/>
      <c r="H25" s="96"/>
      <c r="I25" s="96"/>
      <c r="J25" s="96"/>
    </row>
    <row r="26" spans="1:10" x14ac:dyDescent="0.3">
      <c r="A26" s="10" t="s">
        <v>63</v>
      </c>
      <c r="B26" s="96"/>
      <c r="C26" s="96"/>
      <c r="D26" s="96"/>
      <c r="E26" s="96"/>
      <c r="F26" s="96"/>
      <c r="G26" s="96"/>
      <c r="H26" s="96"/>
      <c r="I26" s="96"/>
      <c r="J26" s="96"/>
    </row>
    <row r="27" spans="1:10" x14ac:dyDescent="0.3">
      <c r="A27" s="11" t="s">
        <v>79</v>
      </c>
      <c r="B27" s="96"/>
      <c r="C27" s="96"/>
      <c r="D27" s="96"/>
      <c r="E27" s="96"/>
      <c r="F27" s="96"/>
      <c r="G27" s="96"/>
      <c r="H27" s="96"/>
      <c r="I27" s="96"/>
      <c r="J27" s="96"/>
    </row>
    <row r="28" spans="1:10" x14ac:dyDescent="0.3">
      <c r="A28" s="96" t="s">
        <v>66</v>
      </c>
      <c r="B28" s="96"/>
      <c r="C28" s="96"/>
      <c r="D28" s="96"/>
      <c r="E28" s="96"/>
      <c r="F28" s="96"/>
      <c r="G28" s="96"/>
      <c r="H28" s="96"/>
      <c r="I28" s="96"/>
      <c r="J28" s="96"/>
    </row>
    <row r="29" spans="1:10" x14ac:dyDescent="0.3">
      <c r="A29" s="96" t="s">
        <v>67</v>
      </c>
      <c r="B29" s="96"/>
      <c r="C29" s="96"/>
      <c r="D29" s="96"/>
      <c r="E29" s="96"/>
      <c r="F29" s="96"/>
      <c r="G29" s="96"/>
      <c r="H29" s="96"/>
      <c r="I29" s="96"/>
      <c r="J29" s="96"/>
    </row>
    <row r="30" spans="1:10" x14ac:dyDescent="0.3">
      <c r="A30" s="96" t="s">
        <v>68</v>
      </c>
      <c r="B30" s="96"/>
      <c r="C30" s="96"/>
      <c r="D30" s="96"/>
      <c r="E30" s="96"/>
      <c r="F30" s="96"/>
      <c r="G30" s="96"/>
      <c r="H30" s="96"/>
      <c r="I30" s="96"/>
      <c r="J30" s="96"/>
    </row>
    <row r="31" spans="1:10" x14ac:dyDescent="0.3">
      <c r="A31" s="96"/>
      <c r="B31" s="96"/>
      <c r="C31" s="96"/>
      <c r="D31" s="96"/>
      <c r="E31" s="96"/>
      <c r="F31" s="96"/>
      <c r="G31" s="96"/>
      <c r="H31" s="96"/>
      <c r="I31" s="96"/>
      <c r="J31" s="96"/>
    </row>
    <row r="32" spans="1:10" x14ac:dyDescent="0.3">
      <c r="A32" s="96"/>
      <c r="B32" s="96"/>
      <c r="C32" s="96"/>
      <c r="D32" s="96"/>
      <c r="E32" s="96"/>
      <c r="F32" s="96"/>
      <c r="G32" s="96"/>
      <c r="H32" s="96"/>
      <c r="I32" s="96"/>
      <c r="J32" s="96"/>
    </row>
    <row r="33" spans="1:10" x14ac:dyDescent="0.3">
      <c r="A33" s="96"/>
      <c r="B33" s="96"/>
      <c r="C33" s="96"/>
      <c r="D33" s="96"/>
      <c r="E33" s="96"/>
      <c r="F33" s="96"/>
      <c r="G33" s="96"/>
      <c r="H33" s="96"/>
      <c r="I33" s="96"/>
      <c r="J33" s="96"/>
    </row>
    <row r="34" spans="1:10" x14ac:dyDescent="0.3">
      <c r="A34" s="96"/>
      <c r="B34" s="96"/>
      <c r="C34" s="96"/>
      <c r="D34" s="96"/>
      <c r="E34" s="96"/>
      <c r="F34" s="96"/>
      <c r="G34" s="96"/>
      <c r="H34" s="96"/>
      <c r="I34" s="96"/>
      <c r="J34" s="96"/>
    </row>
    <row r="35" spans="1:10" x14ac:dyDescent="0.3">
      <c r="A35" s="96" t="s">
        <v>140</v>
      </c>
      <c r="B35" s="96" t="s">
        <v>141</v>
      </c>
      <c r="C35" s="96"/>
      <c r="D35" s="96"/>
      <c r="E35" s="96"/>
      <c r="F35" s="96"/>
      <c r="G35" s="96"/>
      <c r="H35" s="96"/>
      <c r="I35" s="96"/>
      <c r="J35" s="96"/>
    </row>
  </sheetData>
  <sheetProtection algorithmName="SHA-512" hashValue="xA7EJ8yMszwWwDqUnNWcxyxdN4GHe+rIf2QGcIthjXzFqeYpkVWWNEAYT7jZnFfF/Feh+I0voRf/hb3ah43tjg==" saltValue="j2eqUffYMfZqrs/tKRjmBw==" spinCount="100000" sheet="1" objects="1" scenarios="1" selectLockedCells="1" selectUnlockedCells="1"/>
  <pageMargins left="0.7" right="0.7" top="0.75" bottom="0.75" header="0.3" footer="0.3"/>
  <pageSetup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vt:lpstr>
      <vt:lpstr>Irrigation System Information </vt:lpstr>
      <vt:lpstr>Catch Can Type</vt:lpstr>
      <vt:lpstr>Catch Can Field Worksheet</vt:lpstr>
      <vt:lpstr>DU Calcs "mL."</vt:lpstr>
      <vt:lpstr>Refs &amp; Authors</vt:lpstr>
      <vt:lpstr>AveLQ</vt:lpstr>
      <vt:lpstr>AveT</vt:lpstr>
      <vt:lpstr>DU</vt:lpstr>
      <vt:lpstr>PR</vt:lpstr>
      <vt:lpstr>Runtime</vt:lpstr>
      <vt:lpstr>Throat_area</vt:lpstr>
      <vt:lpstr>Zone_Kc</vt:lpstr>
    </vt:vector>
  </TitlesOfParts>
  <Company>UCCE Orange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c:creator>
  <cp:lastModifiedBy>Loren Oki</cp:lastModifiedBy>
  <cp:lastPrinted>2014-09-30T18:46:29Z</cp:lastPrinted>
  <dcterms:created xsi:type="dcterms:W3CDTF">2012-05-14T14:09:49Z</dcterms:created>
  <dcterms:modified xsi:type="dcterms:W3CDTF">2017-08-15T19:01:06Z</dcterms:modified>
</cp:coreProperties>
</file>